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esktop\"/>
    </mc:Choice>
  </mc:AlternateContent>
  <xr:revisionPtr revIDLastSave="0" documentId="13_ncr:1_{233D1D64-DAE8-4E3F-B8EC-FF5699A22A90}" xr6:coauthVersionLast="47" xr6:coauthVersionMax="47" xr10:uidLastSave="{00000000-0000-0000-0000-000000000000}"/>
  <workbookProtection workbookPassword="D691" lockStructure="1"/>
  <bookViews>
    <workbookView xWindow="-28920" yWindow="-120" windowWidth="29040" windowHeight="15840" activeTab="1" xr2:uid="{00000000-000D-0000-FFFF-FFFF00000000}"/>
  </bookViews>
  <sheets>
    <sheet name="Reconciliation" sheetId="2" r:id="rId1"/>
    <sheet name="Group Term Life" sheetId="3" r:id="rId2"/>
    <sheet name="Personal Use Auto" sheetId="4" r:id="rId3"/>
    <sheet name="Sheet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D12" i="4"/>
  <c r="E12" i="4"/>
  <c r="F12" i="4"/>
  <c r="G12" i="4"/>
  <c r="H12" i="4"/>
  <c r="I12" i="4"/>
  <c r="J12" i="4"/>
  <c r="K12" i="4"/>
  <c r="C12" i="4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5" i="3"/>
  <c r="F6" i="3"/>
  <c r="I16" i="4"/>
  <c r="I17" i="4" s="1"/>
  <c r="J16" i="4"/>
  <c r="J17" i="4" s="1"/>
  <c r="K16" i="4"/>
  <c r="K17" i="4" s="1"/>
  <c r="G16" i="4"/>
  <c r="G17" i="4" s="1"/>
  <c r="H16" i="4"/>
  <c r="H17" i="4" s="1"/>
  <c r="G23" i="4"/>
  <c r="H23" i="4"/>
  <c r="I23" i="4"/>
  <c r="J23" i="4"/>
  <c r="K23" i="4"/>
  <c r="H21" i="2"/>
  <c r="H5" i="2"/>
  <c r="A22" i="4" l="1"/>
  <c r="F23" i="4"/>
  <c r="D23" i="4"/>
  <c r="C23" i="4"/>
  <c r="C16" i="4"/>
  <c r="C17" i="4" s="1"/>
  <c r="H16" i="2"/>
  <c r="F12" i="3"/>
  <c r="C8" i="5"/>
  <c r="C9" i="5" s="1"/>
  <c r="C11" i="5" s="1"/>
  <c r="C12" i="5" s="1"/>
  <c r="C5" i="5"/>
  <c r="C14" i="5" l="1"/>
  <c r="H27" i="2"/>
  <c r="E38" i="2" s="1"/>
  <c r="H26" i="2"/>
  <c r="H24" i="2"/>
  <c r="H22" i="2"/>
  <c r="H17" i="2"/>
  <c r="H15" i="2"/>
  <c r="H14" i="2"/>
  <c r="E34" i="2" s="1"/>
  <c r="H13" i="2"/>
  <c r="H12" i="2"/>
  <c r="E36" i="2" s="1"/>
  <c r="H11" i="2"/>
  <c r="H10" i="2"/>
  <c r="H9" i="2"/>
  <c r="H8" i="2"/>
  <c r="H7" i="2"/>
  <c r="E33" i="2" s="1"/>
  <c r="H6" i="2"/>
  <c r="E32" i="2" s="1"/>
  <c r="E31" i="2"/>
  <c r="H4" i="2"/>
  <c r="E35" i="2" l="1"/>
  <c r="E37" i="2"/>
  <c r="E30" i="2"/>
  <c r="C15" i="5"/>
  <c r="C16" i="5" s="1"/>
  <c r="C18" i="5" s="1"/>
  <c r="B20" i="5" s="1"/>
  <c r="H19" i="2"/>
  <c r="F18" i="3" l="1"/>
  <c r="F17" i="3"/>
  <c r="F16" i="3"/>
  <c r="F15" i="3"/>
  <c r="F14" i="3"/>
  <c r="H14" i="3" s="1"/>
  <c r="F13" i="3"/>
  <c r="H12" i="3"/>
  <c r="K12" i="3" s="1"/>
  <c r="M12" i="3" s="1"/>
  <c r="F11" i="3"/>
  <c r="F10" i="3"/>
  <c r="F9" i="3"/>
  <c r="F8" i="3"/>
  <c r="F7" i="3"/>
  <c r="F5" i="3"/>
  <c r="F16" i="4"/>
  <c r="F17" i="4" s="1"/>
  <c r="E16" i="4"/>
  <c r="E17" i="4" s="1"/>
  <c r="D16" i="4"/>
  <c r="D17" i="4" s="1"/>
  <c r="H11" i="3" l="1"/>
  <c r="K11" i="3" s="1"/>
  <c r="M11" i="3" s="1"/>
  <c r="H16" i="3"/>
  <c r="K16" i="3" s="1"/>
  <c r="M16" i="3" s="1"/>
  <c r="H15" i="3"/>
  <c r="K15" i="3" s="1"/>
  <c r="M15" i="3" s="1"/>
  <c r="H18" i="3"/>
  <c r="K18" i="3" s="1"/>
  <c r="M18" i="3" s="1"/>
  <c r="H17" i="3"/>
  <c r="K17" i="3" s="1"/>
  <c r="M17" i="3" s="1"/>
  <c r="H13" i="3"/>
  <c r="K13" i="3" s="1"/>
  <c r="M13" i="3" s="1"/>
  <c r="K14" i="3"/>
  <c r="M14" i="3" s="1"/>
  <c r="E26" i="4"/>
  <c r="E27" i="4" s="1"/>
  <c r="D26" i="4"/>
  <c r="F26" i="4"/>
  <c r="C26" i="4" l="1"/>
  <c r="E28" i="4"/>
  <c r="E29" i="4" s="1"/>
  <c r="D27" i="4"/>
  <c r="D28" i="4"/>
  <c r="F28" i="4"/>
  <c r="F27" i="4"/>
  <c r="M23" i="4" l="1"/>
  <c r="C28" i="4"/>
  <c r="G28" i="4" s="1"/>
  <c r="G33" i="4" s="1"/>
  <c r="G26" i="4"/>
  <c r="C27" i="4"/>
  <c r="G27" i="4" s="1"/>
  <c r="G32" i="4" s="1"/>
  <c r="D29" i="4"/>
  <c r="F29" i="4"/>
  <c r="C29" i="4" l="1"/>
  <c r="G29" i="4" s="1"/>
  <c r="G34" i="4"/>
  <c r="H9" i="3"/>
  <c r="K9" i="3" s="1"/>
  <c r="M9" i="3" s="1"/>
  <c r="H10" i="3"/>
  <c r="K10" i="3" s="1"/>
  <c r="M10" i="3" s="1"/>
  <c r="H8" i="3" l="1"/>
  <c r="K8" i="3" s="1"/>
  <c r="M8" i="3" s="1"/>
  <c r="H7" i="3"/>
  <c r="K7" i="3" s="1"/>
  <c r="M7" i="3" s="1"/>
  <c r="H6" i="3"/>
  <c r="K6" i="3" s="1"/>
  <c r="M6" i="3" s="1"/>
  <c r="H5" i="3"/>
  <c r="K5" i="3" s="1"/>
  <c r="M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ddenny</author>
  </authors>
  <commentList>
    <comment ref="J19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will not = if S-Corp health; if S-Corp health, use total on line 23 to match Medicare wages</t>
        </r>
      </text>
    </comment>
  </commentList>
</comments>
</file>

<file path=xl/sharedStrings.xml><?xml version="1.0" encoding="utf-8"?>
<sst xmlns="http://schemas.openxmlformats.org/spreadsheetml/2006/main" count="188" uniqueCount="156">
  <si>
    <t>Qtr 1</t>
  </si>
  <si>
    <t>Qtr 2</t>
  </si>
  <si>
    <t>Qtr 3</t>
  </si>
  <si>
    <t>Qtr 4</t>
  </si>
  <si>
    <t>Payroll Reconciliation</t>
  </si>
  <si>
    <t>940 Payments</t>
  </si>
  <si>
    <t>WI Payments</t>
  </si>
  <si>
    <t>Total</t>
  </si>
  <si>
    <t>W-3 Amount</t>
  </si>
  <si>
    <t>Box 1</t>
  </si>
  <si>
    <t>Box 2</t>
  </si>
  <si>
    <t>Box 3</t>
  </si>
  <si>
    <t>Box 4</t>
  </si>
  <si>
    <t>Box 5</t>
  </si>
  <si>
    <t>Box 6</t>
  </si>
  <si>
    <t>= Med Wages</t>
  </si>
  <si>
    <t>S-Corp Health</t>
  </si>
  <si>
    <t>W-3 Reconciliation</t>
  </si>
  <si>
    <t>Difference</t>
  </si>
  <si>
    <t>W-3 amount</t>
  </si>
  <si>
    <t>401K/IRA (+ Fed Wages)</t>
  </si>
  <si>
    <t>UC-101 Total Covered Wages (Line 9)</t>
  </si>
  <si>
    <t>*</t>
  </si>
  <si>
    <t>Box 7</t>
  </si>
  <si>
    <t>Group Term Life</t>
  </si>
  <si>
    <t>Form 941</t>
  </si>
  <si>
    <t>Wages, tips, other compensation</t>
  </si>
  <si>
    <t>Federal income tax withheld</t>
  </si>
  <si>
    <t>Social security wages</t>
  </si>
  <si>
    <t>Social security tax withheld</t>
  </si>
  <si>
    <t>Medicare wages and tips</t>
  </si>
  <si>
    <t>Medicare tax withheld</t>
  </si>
  <si>
    <t>Social security tips</t>
  </si>
  <si>
    <t>Box 17</t>
  </si>
  <si>
    <t>State wages, tips, etc.</t>
  </si>
  <si>
    <t>State income tax</t>
  </si>
  <si>
    <t xml:space="preserve"> </t>
  </si>
  <si>
    <t>Name</t>
  </si>
  <si>
    <t>Date of Hire</t>
  </si>
  <si>
    <t>Date of Birth</t>
  </si>
  <si>
    <t>Thousands over 50k</t>
  </si>
  <si>
    <t>Subtotal</t>
  </si>
  <si>
    <t>TOTALS</t>
  </si>
  <si>
    <t>Date placed in service</t>
  </si>
  <si>
    <t>Cost</t>
  </si>
  <si>
    <t>Business miles</t>
  </si>
  <si>
    <t>Personal miles</t>
  </si>
  <si>
    <t>Total miles</t>
  </si>
  <si>
    <t>Days available</t>
  </si>
  <si>
    <t>WATCH # OF DAYS</t>
  </si>
  <si>
    <t>Personal use %</t>
  </si>
  <si>
    <t>Personal annual lease value</t>
  </si>
  <si>
    <t>Net (should = pers use subtotal)</t>
  </si>
  <si>
    <t xml:space="preserve"> Group Term Life</t>
  </si>
  <si>
    <t>Amount of Group Term Life</t>
  </si>
  <si>
    <t>Cost per $1,000 for 1 month</t>
  </si>
  <si>
    <t>Number of Months Covered</t>
  </si>
  <si>
    <t>Age</t>
  </si>
  <si>
    <t>through</t>
  </si>
  <si>
    <t>and older</t>
  </si>
  <si>
    <t>under</t>
  </si>
  <si>
    <t>If including with another payroll, use "Net Included in Wages"</t>
  </si>
  <si>
    <t>If running a payroll with only GTL, need to gross up for FICA taxes - use "Grossed Up Value"</t>
  </si>
  <si>
    <t>a)</t>
  </si>
  <si>
    <t>b)</t>
  </si>
  <si>
    <t>If the employee pays any part of the cost with after-tax dollars, this payment reduces the amount otherwise included in income</t>
  </si>
  <si>
    <t>c)</t>
  </si>
  <si>
    <t>Employee Premiums Paid (a)</t>
  </si>
  <si>
    <t>Net Included in Wages (b)</t>
  </si>
  <si>
    <t>PERSONAL USE OF AUTO</t>
  </si>
  <si>
    <t>Cost *</t>
  </si>
  <si>
    <t>IRS Publication 15-B</t>
  </si>
  <si>
    <t>Gross up for payroll (if needed):</t>
  </si>
  <si>
    <t>Gross Income (pers use/.9235)</t>
  </si>
  <si>
    <t>Calc of 941 deposit if grossing up</t>
  </si>
  <si>
    <t>Social security w/h (6.2%)</t>
  </si>
  <si>
    <t>Medicare w/h (1.45%)</t>
  </si>
  <si>
    <t>Soc Soc (x2)</t>
  </si>
  <si>
    <t>Medicare (x2)</t>
  </si>
  <si>
    <t xml:space="preserve">WATCH if any employee is or will be over the social security limit - if so, an adjustment will  </t>
  </si>
  <si>
    <t>need to be made to social security withholding and employer match.</t>
  </si>
  <si>
    <t>Line #</t>
  </si>
  <si>
    <t>Column #</t>
  </si>
  <si>
    <t>Wages, Tips, Other Comp</t>
  </si>
  <si>
    <t>Federal Income Tax w/h</t>
  </si>
  <si>
    <t>5a</t>
  </si>
  <si>
    <t>Taxable SS Wages</t>
  </si>
  <si>
    <t>5a(i)</t>
  </si>
  <si>
    <t>Qualified Sick Leave Wages</t>
  </si>
  <si>
    <t>5a(ii)</t>
  </si>
  <si>
    <t>Qual Family Leave Wages</t>
  </si>
  <si>
    <t>5b</t>
  </si>
  <si>
    <t>5c</t>
  </si>
  <si>
    <t>Taxable Med Wages &amp; Tips</t>
  </si>
  <si>
    <t>5d</t>
  </si>
  <si>
    <t>Box #</t>
  </si>
  <si>
    <t>941 deposit + any Fed w/h</t>
  </si>
  <si>
    <t>Annual lease value from table</t>
  </si>
  <si>
    <t>See Publication 15-B for additional information</t>
  </si>
  <si>
    <t>SS Tax</t>
  </si>
  <si>
    <t>Qualified Sick Leave Tax</t>
  </si>
  <si>
    <t>Qual Family Leave Tax</t>
  </si>
  <si>
    <t>SS Tips</t>
  </si>
  <si>
    <t>SS Tips Tax</t>
  </si>
  <si>
    <t>Box 8</t>
  </si>
  <si>
    <t>Medicare &amp; Tip Tax</t>
  </si>
  <si>
    <t xml:space="preserve">Box 6 </t>
  </si>
  <si>
    <t>Subject to Add'l Medicare</t>
  </si>
  <si>
    <t>Additional Medicare Tax</t>
  </si>
  <si>
    <t>Box 12a</t>
  </si>
  <si>
    <t>Is fuel provided by employer? (Y/N)</t>
  </si>
  <si>
    <t>No</t>
  </si>
  <si>
    <t>FMV</t>
  </si>
  <si>
    <t>= cell G18</t>
  </si>
  <si>
    <t xml:space="preserve">OR if employee is over the Medicare limit of $200,000 for the extra .9% (1.45%+.9% = 2.35%). </t>
  </si>
  <si>
    <t>If so, the .9% is employee withholding only (no employer match).</t>
  </si>
  <si>
    <t>WATCH if any employee is or will be over the FICA limit, if so, an adjustment will need to be made to social security withholding and employer match.</t>
  </si>
  <si>
    <t>OR if employee is over the Medicare limit of $200,000 for the extra .9% (1.45%+0.9% = 2.35%). The 0.9% is employee withholding only.</t>
  </si>
  <si>
    <t>ALE Calculation</t>
  </si>
  <si>
    <t>a</t>
  </si>
  <si>
    <t>Full time employees</t>
  </si>
  <si>
    <t>b</t>
  </si>
  <si>
    <t>Total full time hours x 12 months</t>
  </si>
  <si>
    <t>a x 12</t>
  </si>
  <si>
    <t>c</t>
  </si>
  <si>
    <t>Part time employees</t>
  </si>
  <si>
    <t>d</t>
  </si>
  <si>
    <t>- part time employees worked # hours per month</t>
  </si>
  <si>
    <t># hours</t>
  </si>
  <si>
    <t>e</t>
  </si>
  <si>
    <t>c x d</t>
  </si>
  <si>
    <t>f</t>
  </si>
  <si>
    <t>Part time employee total ÷ 120</t>
  </si>
  <si>
    <t>e ÷ 120</t>
  </si>
  <si>
    <t>g</t>
  </si>
  <si>
    <t>Full Time Equivalents</t>
  </si>
  <si>
    <t>h</t>
  </si>
  <si>
    <t>FTE x 12 months</t>
  </si>
  <si>
    <t>f x 12</t>
  </si>
  <si>
    <t>i</t>
  </si>
  <si>
    <t>Add b + h</t>
  </si>
  <si>
    <t>j</t>
  </si>
  <si>
    <t>Divide i by 12 months</t>
  </si>
  <si>
    <t>i ÷ 12</t>
  </si>
  <si>
    <t>Round to the next lowest whole #</t>
  </si>
  <si>
    <t>Full Time + Full Time Equivalents</t>
  </si>
  <si>
    <t>Enter blue cells from Form 941</t>
  </si>
  <si>
    <t>Year:</t>
  </si>
  <si>
    <t xml:space="preserve">Enter blue cells </t>
  </si>
  <si>
    <r>
      <t xml:space="preserve">Grossed Up Value (c) </t>
    </r>
    <r>
      <rPr>
        <b/>
        <i/>
        <sz val="11"/>
        <rFont val="Arial"/>
        <family val="2"/>
      </rPr>
      <t>(if needed)</t>
    </r>
  </si>
  <si>
    <t>1. Using FMV of fuel provided?</t>
  </si>
  <si>
    <t>2. Using cents per mile?</t>
  </si>
  <si>
    <t>Total to add as fringe benefit</t>
  </si>
  <si>
    <t>Name of employee</t>
  </si>
  <si>
    <t>Vehicle</t>
  </si>
  <si>
    <t>Age at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</si>
</sst>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0.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u val="doubleAccounting"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name val="Calibri"/>
      <family val="2"/>
    </font>
    <font>
      <u val="doubleAccounting"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43" fontId="0" fillId="0" borderId="0" xfId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/>
    <xf numFmtId="164" fontId="5" fillId="0" borderId="0" xfId="0" applyNumberFormat="1" applyFont="1" applyAlignment="1">
      <alignment horizontal="right" indent="1"/>
    </xf>
    <xf numFmtId="0" fontId="9" fillId="0" borderId="2" xfId="0" applyFont="1" applyBorder="1" applyAlignment="1">
      <alignment horizontal="center" wrapText="1"/>
    </xf>
    <xf numFmtId="41" fontId="9" fillId="0" borderId="2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2" xfId="0" quotePrefix="1" applyFont="1" applyBorder="1" applyAlignment="1">
      <alignment horizontal="center" wrapText="1"/>
    </xf>
    <xf numFmtId="164" fontId="5" fillId="0" borderId="0" xfId="0" applyNumberFormat="1" applyFont="1" applyAlignment="1">
      <alignment horizontal="right"/>
    </xf>
    <xf numFmtId="0" fontId="3" fillId="0" borderId="0" xfId="0" applyFont="1"/>
    <xf numFmtId="0" fontId="10" fillId="0" borderId="0" xfId="0" quotePrefix="1" applyFont="1"/>
    <xf numFmtId="0" fontId="5" fillId="0" borderId="1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2" fontId="5" fillId="0" borderId="11" xfId="0" applyNumberFormat="1" applyFont="1" applyBorder="1" applyAlignment="1">
      <alignment horizontal="left"/>
    </xf>
    <xf numFmtId="2" fontId="5" fillId="0" borderId="14" xfId="0" applyNumberFormat="1" applyFont="1" applyBorder="1" applyAlignment="1">
      <alignment horizontal="left"/>
    </xf>
    <xf numFmtId="0" fontId="1" fillId="0" borderId="0" xfId="0" quotePrefix="1" applyFont="1"/>
    <xf numFmtId="0" fontId="11" fillId="0" borderId="1" xfId="0" applyFont="1" applyBorder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quotePrefix="1" applyFont="1" applyAlignment="1">
      <alignment horizontal="center"/>
    </xf>
    <xf numFmtId="43" fontId="1" fillId="0" borderId="0" xfId="1" quotePrefix="1" applyFont="1" applyAlignment="1">
      <alignment horizontal="center"/>
    </xf>
    <xf numFmtId="43" fontId="1" fillId="0" borderId="0" xfId="1" applyFont="1" applyAlignment="1"/>
    <xf numFmtId="0" fontId="6" fillId="0" borderId="0" xfId="0" applyFont="1"/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14" fontId="5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right"/>
    </xf>
    <xf numFmtId="44" fontId="7" fillId="0" borderId="0" xfId="2" applyFont="1" applyFill="1" applyAlignment="1"/>
    <xf numFmtId="44" fontId="1" fillId="0" borderId="0" xfId="0" applyNumberFormat="1" applyFont="1"/>
    <xf numFmtId="0" fontId="1" fillId="0" borderId="0" xfId="0" quotePrefix="1" applyFont="1" applyAlignment="1">
      <alignment horizontal="right"/>
    </xf>
    <xf numFmtId="2" fontId="5" fillId="4" borderId="3" xfId="0" applyNumberFormat="1" applyFont="1" applyFill="1" applyBorder="1"/>
    <xf numFmtId="0" fontId="0" fillId="4" borderId="0" xfId="0" applyFill="1" applyProtection="1">
      <protection locked="0"/>
    </xf>
    <xf numFmtId="0" fontId="1" fillId="0" borderId="0" xfId="0" quotePrefix="1" applyFont="1" applyAlignment="1">
      <alignment wrapText="1"/>
    </xf>
    <xf numFmtId="0" fontId="0" fillId="4" borderId="0" xfId="0" applyFill="1"/>
    <xf numFmtId="0" fontId="11" fillId="0" borderId="0" xfId="0" applyFont="1"/>
    <xf numFmtId="0" fontId="3" fillId="3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41" fontId="5" fillId="2" borderId="3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166" fontId="5" fillId="2" borderId="3" xfId="0" applyNumberFormat="1" applyFont="1" applyFill="1" applyBorder="1" applyProtection="1">
      <protection locked="0"/>
    </xf>
    <xf numFmtId="14" fontId="9" fillId="0" borderId="0" xfId="0" applyNumberFormat="1" applyFont="1"/>
    <xf numFmtId="14" fontId="1" fillId="2" borderId="0" xfId="0" applyNumberFormat="1" applyFont="1" applyFill="1" applyProtection="1">
      <protection locked="0"/>
    </xf>
    <xf numFmtId="44" fontId="1" fillId="2" borderId="0" xfId="2" applyFont="1" applyFill="1" applyAlignment="1" applyProtection="1">
      <alignment horizontal="right"/>
      <protection locked="0"/>
    </xf>
    <xf numFmtId="44" fontId="1" fillId="2" borderId="0" xfId="2" applyFont="1" applyFill="1" applyAlignment="1" applyProtection="1">
      <protection locked="0"/>
    </xf>
    <xf numFmtId="165" fontId="1" fillId="2" borderId="0" xfId="1" applyNumberFormat="1" applyFont="1" applyFill="1" applyAlignment="1" applyProtection="1">
      <protection locked="0"/>
    </xf>
    <xf numFmtId="165" fontId="1" fillId="2" borderId="1" xfId="1" applyNumberFormat="1" applyFont="1" applyFill="1" applyBorder="1" applyAlignment="1" applyProtection="1">
      <protection locked="0"/>
    </xf>
    <xf numFmtId="0" fontId="1" fillId="5" borderId="3" xfId="0" applyFont="1" applyFill="1" applyBorder="1" applyProtection="1">
      <protection locked="0"/>
    </xf>
    <xf numFmtId="0" fontId="0" fillId="2" borderId="0" xfId="0" applyFill="1" applyProtection="1">
      <protection locked="0"/>
    </xf>
    <xf numFmtId="43" fontId="0" fillId="2" borderId="0" xfId="1" applyFont="1" applyFill="1" applyProtection="1">
      <protection locked="0"/>
    </xf>
    <xf numFmtId="43" fontId="0" fillId="0" borderId="0" xfId="1" applyFont="1" applyProtection="1">
      <protection locked="0"/>
    </xf>
    <xf numFmtId="0" fontId="0" fillId="0" borderId="0" xfId="0" quotePrefix="1"/>
    <xf numFmtId="43" fontId="5" fillId="4" borderId="3" xfId="1" applyFont="1" applyFill="1" applyBorder="1" applyProtection="1"/>
    <xf numFmtId="165" fontId="5" fillId="4" borderId="3" xfId="1" applyNumberFormat="1" applyFont="1" applyFill="1" applyBorder="1" applyProtection="1"/>
    <xf numFmtId="0" fontId="8" fillId="4" borderId="0" xfId="0" applyFont="1" applyFill="1" applyAlignment="1">
      <alignment horizontal="left"/>
    </xf>
    <xf numFmtId="165" fontId="1" fillId="4" borderId="0" xfId="1" applyNumberFormat="1" applyFont="1" applyFill="1" applyAlignment="1" applyProtection="1"/>
    <xf numFmtId="10" fontId="1" fillId="4" borderId="0" xfId="3" applyNumberFormat="1" applyFont="1" applyFill="1" applyAlignment="1" applyProtection="1"/>
    <xf numFmtId="44" fontId="1" fillId="4" borderId="0" xfId="2" applyFont="1" applyFill="1" applyAlignment="1" applyProtection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2" fontId="5" fillId="6" borderId="3" xfId="0" applyNumberFormat="1" applyFont="1" applyFill="1" applyBorder="1"/>
    <xf numFmtId="0" fontId="16" fillId="0" borderId="0" xfId="0" applyFont="1"/>
    <xf numFmtId="44" fontId="17" fillId="0" borderId="0" xfId="2" applyFont="1" applyFill="1" applyAlignment="1"/>
    <xf numFmtId="0" fontId="18" fillId="0" borderId="0" xfId="0" quotePrefix="1" applyFont="1" applyAlignment="1">
      <alignment horizontal="right"/>
    </xf>
    <xf numFmtId="4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6" fillId="0" borderId="0" xfId="0" quotePrefix="1" applyFont="1" applyAlignment="1">
      <alignment horizontal="left"/>
    </xf>
    <xf numFmtId="0" fontId="16" fillId="0" borderId="0" xfId="0" applyFont="1" applyAlignment="1">
      <alignment horizontal="right"/>
    </xf>
    <xf numFmtId="0" fontId="1" fillId="6" borderId="0" xfId="0" applyFont="1" applyFill="1"/>
    <xf numFmtId="14" fontId="1" fillId="2" borderId="0" xfId="0" applyNumberFormat="1" applyFont="1" applyFill="1" applyAlignment="1" applyProtection="1">
      <alignment horizontal="center"/>
      <protection locked="0"/>
    </xf>
    <xf numFmtId="43" fontId="1" fillId="2" borderId="0" xfId="1" applyFont="1" applyFill="1" applyProtection="1">
      <protection locked="0"/>
    </xf>
    <xf numFmtId="0" fontId="9" fillId="6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2" fontId="5" fillId="0" borderId="0" xfId="0" applyNumberFormat="1" applyFont="1"/>
    <xf numFmtId="43" fontId="0" fillId="4" borderId="0" xfId="1" applyFont="1" applyFill="1" applyProtection="1"/>
    <xf numFmtId="43" fontId="0" fillId="0" borderId="0" xfId="1" applyFont="1" applyFill="1" applyProtection="1"/>
    <xf numFmtId="43" fontId="0" fillId="0" borderId="0" xfId="1" applyFont="1" applyProtection="1"/>
    <xf numFmtId="43" fontId="1" fillId="4" borderId="0" xfId="1" applyFont="1" applyFill="1" applyAlignment="1" applyProtection="1"/>
    <xf numFmtId="0" fontId="1" fillId="0" borderId="15" xfId="0" applyFont="1" applyBorder="1" applyAlignment="1" applyProtection="1">
      <alignment horizontal="center" wrapText="1"/>
      <protection locked="0"/>
    </xf>
    <xf numFmtId="44" fontId="1" fillId="4" borderId="0" xfId="2" applyFont="1" applyFill="1" applyBorder="1" applyAlignment="1" applyProtection="1"/>
    <xf numFmtId="44" fontId="1" fillId="6" borderId="4" xfId="2" applyFont="1" applyFill="1" applyBorder="1" applyAlignment="1" applyProtection="1"/>
    <xf numFmtId="44" fontId="16" fillId="4" borderId="0" xfId="2" applyFont="1" applyFill="1" applyAlignment="1" applyProtection="1"/>
    <xf numFmtId="44" fontId="16" fillId="4" borderId="0" xfId="0" applyNumberFormat="1" applyFont="1" applyFill="1"/>
    <xf numFmtId="43" fontId="16" fillId="4" borderId="0" xfId="1" applyFont="1" applyFill="1" applyAlignment="1" applyProtection="1"/>
    <xf numFmtId="43" fontId="16" fillId="4" borderId="1" xfId="1" applyFont="1" applyFill="1" applyBorder="1" applyAlignment="1" applyProtection="1"/>
    <xf numFmtId="44" fontId="16" fillId="4" borderId="4" xfId="2" applyFont="1" applyFill="1" applyBorder="1" applyAlignment="1" applyProtection="1"/>
    <xf numFmtId="44" fontId="16" fillId="4" borderId="4" xfId="0" applyNumberFormat="1" applyFont="1" applyFill="1" applyBorder="1"/>
    <xf numFmtId="0" fontId="19" fillId="0" borderId="0" xfId="0" applyFont="1"/>
    <xf numFmtId="0" fontId="16" fillId="0" borderId="0" xfId="0" applyFont="1" applyAlignment="1">
      <alignment horizontal="left"/>
    </xf>
    <xf numFmtId="43" fontId="18" fillId="4" borderId="0" xfId="0" applyNumberFormat="1" applyFont="1" applyFill="1"/>
    <xf numFmtId="43" fontId="18" fillId="4" borderId="4" xfId="0" applyNumberFormat="1" applyFont="1" applyFill="1" applyBorder="1"/>
    <xf numFmtId="0" fontId="1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>
      <alignment wrapText="1"/>
    </xf>
    <xf numFmtId="44" fontId="16" fillId="0" borderId="0" xfId="0" applyNumberFormat="1" applyFont="1"/>
    <xf numFmtId="43" fontId="16" fillId="0" borderId="0" xfId="1" applyFont="1" applyFill="1" applyAlignment="1" applyProtection="1"/>
    <xf numFmtId="43" fontId="16" fillId="0" borderId="0" xfId="1" applyFont="1" applyFill="1" applyBorder="1" applyAlignment="1" applyProtection="1"/>
    <xf numFmtId="14" fontId="1" fillId="0" borderId="0" xfId="0" applyNumberFormat="1" applyFont="1" applyAlignment="1" applyProtection="1">
      <alignment horizontal="center"/>
      <protection locked="0"/>
    </xf>
    <xf numFmtId="14" fontId="1" fillId="0" borderId="0" xfId="0" applyNumberFormat="1" applyFont="1" applyProtection="1">
      <protection locked="0"/>
    </xf>
    <xf numFmtId="44" fontId="1" fillId="0" borderId="0" xfId="2" applyFont="1" applyFill="1" applyAlignment="1" applyProtection="1">
      <protection locked="0"/>
    </xf>
    <xf numFmtId="165" fontId="1" fillId="0" borderId="0" xfId="1" applyNumberFormat="1" applyFont="1" applyFill="1" applyAlignment="1" applyProtection="1">
      <protection locked="0"/>
    </xf>
    <xf numFmtId="165" fontId="1" fillId="0" borderId="0" xfId="1" applyNumberFormat="1" applyFont="1" applyFill="1" applyBorder="1" applyAlignment="1" applyProtection="1">
      <protection locked="0"/>
    </xf>
    <xf numFmtId="165" fontId="1" fillId="0" borderId="0" xfId="1" applyNumberFormat="1" applyFont="1" applyFill="1" applyAlignment="1" applyProtection="1"/>
    <xf numFmtId="10" fontId="1" fillId="0" borderId="0" xfId="3" applyNumberFormat="1" applyFont="1" applyFill="1" applyAlignment="1" applyProtection="1"/>
    <xf numFmtId="44" fontId="1" fillId="0" borderId="0" xfId="2" applyFont="1" applyFill="1" applyAlignment="1" applyProtection="1"/>
    <xf numFmtId="0" fontId="8" fillId="0" borderId="0" xfId="0" applyFont="1" applyAlignment="1">
      <alignment horizontal="left"/>
    </xf>
    <xf numFmtId="44" fontId="1" fillId="0" borderId="0" xfId="2" applyFont="1" applyFill="1" applyBorder="1" applyAlignment="1" applyProtection="1"/>
    <xf numFmtId="0" fontId="16" fillId="0" borderId="0" xfId="0" quotePrefix="1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41" fontId="9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65" fontId="1" fillId="0" borderId="0" xfId="0" applyNumberFormat="1" applyFont="1" applyProtection="1">
      <protection locked="0"/>
    </xf>
    <xf numFmtId="44" fontId="1" fillId="2" borderId="0" xfId="0" applyNumberFormat="1" applyFont="1" applyFill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1"/>
  <sheetViews>
    <sheetView zoomScaleNormal="100" workbookViewId="0">
      <selection activeCell="O16" sqref="O16"/>
    </sheetView>
  </sheetViews>
  <sheetFormatPr defaultRowHeight="12.75" x14ac:dyDescent="0.2"/>
  <cols>
    <col min="1" max="1" width="6.140625" style="36" bestFit="1" customWidth="1"/>
    <col min="2" max="2" width="9.5703125" style="36" bestFit="1" customWidth="1"/>
    <col min="3" max="3" width="32.7109375" bestFit="1" customWidth="1"/>
    <col min="4" max="4" width="14" bestFit="1" customWidth="1"/>
    <col min="5" max="5" width="14.5703125" bestFit="1" customWidth="1"/>
    <col min="6" max="6" width="12.85546875" bestFit="1" customWidth="1"/>
    <col min="7" max="8" width="14" bestFit="1" customWidth="1"/>
    <col min="9" max="9" width="1.7109375" customWidth="1"/>
    <col min="10" max="10" width="14" bestFit="1" customWidth="1"/>
  </cols>
  <sheetData>
    <row r="1" spans="1:11" ht="15.75" x14ac:dyDescent="0.25">
      <c r="A1" s="3" t="s">
        <v>147</v>
      </c>
      <c r="B1" s="3">
        <v>2023</v>
      </c>
      <c r="C1" s="121" t="s">
        <v>4</v>
      </c>
      <c r="D1" s="121"/>
      <c r="E1" s="121"/>
      <c r="F1" s="121"/>
      <c r="G1" s="121"/>
      <c r="H1" s="121"/>
    </row>
    <row r="2" spans="1:11" s="8" customFormat="1" x14ac:dyDescent="0.2">
      <c r="A2" s="3">
        <v>941</v>
      </c>
      <c r="B2" s="37"/>
      <c r="C2" s="122" t="s">
        <v>146</v>
      </c>
      <c r="D2" s="122"/>
      <c r="E2" s="122"/>
      <c r="F2" s="122"/>
      <c r="G2" s="122"/>
      <c r="H2" s="122"/>
    </row>
    <row r="3" spans="1:11" s="8" customFormat="1" x14ac:dyDescent="0.2">
      <c r="A3" s="49" t="s">
        <v>81</v>
      </c>
      <c r="B3" s="2" t="s">
        <v>82</v>
      </c>
      <c r="C3" s="4" t="s">
        <v>25</v>
      </c>
      <c r="D3" s="38" t="s">
        <v>0</v>
      </c>
      <c r="E3" s="2" t="s">
        <v>1</v>
      </c>
      <c r="F3" s="2" t="s">
        <v>2</v>
      </c>
      <c r="G3" s="2" t="s">
        <v>3</v>
      </c>
      <c r="H3" s="2" t="s">
        <v>7</v>
      </c>
      <c r="I3" s="3"/>
      <c r="J3" s="2" t="s">
        <v>8</v>
      </c>
    </row>
    <row r="4" spans="1:11" x14ac:dyDescent="0.2">
      <c r="A4" s="36">
        <v>2</v>
      </c>
      <c r="C4" t="s">
        <v>83</v>
      </c>
      <c r="D4" s="61"/>
      <c r="E4" s="61"/>
      <c r="F4" s="61"/>
      <c r="G4" s="61"/>
      <c r="H4" s="88">
        <f>SUM(D4:G4)</f>
        <v>0</v>
      </c>
      <c r="I4" s="1"/>
      <c r="J4" s="28" t="s">
        <v>9</v>
      </c>
    </row>
    <row r="5" spans="1:11" x14ac:dyDescent="0.2">
      <c r="A5" s="36">
        <v>3</v>
      </c>
      <c r="C5" t="s">
        <v>84</v>
      </c>
      <c r="D5" s="61"/>
      <c r="E5" s="61"/>
      <c r="F5" s="61"/>
      <c r="G5" s="61"/>
      <c r="H5" s="88">
        <f t="shared" ref="H5:H27" si="0">SUM(D5:G5)</f>
        <v>0</v>
      </c>
      <c r="I5" s="1"/>
      <c r="J5" s="28" t="s">
        <v>10</v>
      </c>
    </row>
    <row r="6" spans="1:11" x14ac:dyDescent="0.2">
      <c r="A6" s="36" t="s">
        <v>85</v>
      </c>
      <c r="B6" s="37">
        <v>1</v>
      </c>
      <c r="C6" s="8" t="s">
        <v>86</v>
      </c>
      <c r="D6" s="84"/>
      <c r="E6" s="61"/>
      <c r="F6" s="61"/>
      <c r="G6" s="61"/>
      <c r="H6" s="88">
        <f t="shared" si="0"/>
        <v>0</v>
      </c>
      <c r="I6" s="1"/>
      <c r="J6" s="28" t="s">
        <v>11</v>
      </c>
    </row>
    <row r="7" spans="1:11" x14ac:dyDescent="0.2">
      <c r="A7" s="36" t="s">
        <v>85</v>
      </c>
      <c r="B7" s="37">
        <v>2</v>
      </c>
      <c r="C7" s="8" t="s">
        <v>99</v>
      </c>
      <c r="D7" s="61"/>
      <c r="E7" s="61"/>
      <c r="F7" s="61"/>
      <c r="G7" s="61"/>
      <c r="H7" s="88">
        <f t="shared" si="0"/>
        <v>0</v>
      </c>
      <c r="I7" s="1"/>
      <c r="J7" s="28" t="s">
        <v>12</v>
      </c>
      <c r="K7" s="63"/>
    </row>
    <row r="8" spans="1:11" x14ac:dyDescent="0.2">
      <c r="A8" s="36" t="s">
        <v>87</v>
      </c>
      <c r="B8" s="37">
        <v>1</v>
      </c>
      <c r="C8" s="8" t="s">
        <v>88</v>
      </c>
      <c r="D8" s="61"/>
      <c r="E8" s="61"/>
      <c r="F8" s="61"/>
      <c r="G8" s="61"/>
      <c r="H8" s="88">
        <f t="shared" si="0"/>
        <v>0</v>
      </c>
      <c r="I8" s="1"/>
      <c r="J8" s="28" t="s">
        <v>11</v>
      </c>
    </row>
    <row r="9" spans="1:11" x14ac:dyDescent="0.2">
      <c r="A9" s="36" t="s">
        <v>87</v>
      </c>
      <c r="B9" s="37">
        <v>2</v>
      </c>
      <c r="C9" s="8" t="s">
        <v>100</v>
      </c>
      <c r="D9" s="61"/>
      <c r="E9" s="61"/>
      <c r="F9" s="61"/>
      <c r="G9" s="61"/>
      <c r="H9" s="88">
        <f t="shared" si="0"/>
        <v>0</v>
      </c>
      <c r="I9" s="1"/>
      <c r="J9" s="28" t="s">
        <v>12</v>
      </c>
    </row>
    <row r="10" spans="1:11" x14ac:dyDescent="0.2">
      <c r="A10" s="36" t="s">
        <v>89</v>
      </c>
      <c r="B10" s="37">
        <v>1</v>
      </c>
      <c r="C10" s="8" t="s">
        <v>90</v>
      </c>
      <c r="D10" s="61"/>
      <c r="E10" s="61"/>
      <c r="F10" s="61"/>
      <c r="G10" s="61"/>
      <c r="H10" s="88">
        <f t="shared" si="0"/>
        <v>0</v>
      </c>
      <c r="I10" s="1"/>
      <c r="J10" s="28" t="s">
        <v>11</v>
      </c>
    </row>
    <row r="11" spans="1:11" x14ac:dyDescent="0.2">
      <c r="A11" s="36" t="s">
        <v>89</v>
      </c>
      <c r="B11" s="37">
        <v>2</v>
      </c>
      <c r="C11" s="8" t="s">
        <v>101</v>
      </c>
      <c r="D11" s="61"/>
      <c r="E11" s="61"/>
      <c r="F11" s="61"/>
      <c r="G11" s="61"/>
      <c r="H11" s="88">
        <f t="shared" si="0"/>
        <v>0</v>
      </c>
      <c r="I11" s="1"/>
      <c r="J11" s="28" t="s">
        <v>12</v>
      </c>
    </row>
    <row r="12" spans="1:11" x14ac:dyDescent="0.2">
      <c r="A12" s="36" t="s">
        <v>91</v>
      </c>
      <c r="B12" s="37">
        <v>1</v>
      </c>
      <c r="C12" s="8" t="s">
        <v>102</v>
      </c>
      <c r="D12" s="61"/>
      <c r="E12" s="61"/>
      <c r="F12" s="61"/>
      <c r="G12" s="61"/>
      <c r="H12" s="88">
        <f t="shared" si="0"/>
        <v>0</v>
      </c>
      <c r="I12" s="1"/>
      <c r="J12" s="28" t="s">
        <v>23</v>
      </c>
    </row>
    <row r="13" spans="1:11" x14ac:dyDescent="0.2">
      <c r="A13" s="36" t="s">
        <v>91</v>
      </c>
      <c r="B13" s="37">
        <v>2</v>
      </c>
      <c r="C13" s="8" t="s">
        <v>103</v>
      </c>
      <c r="D13" s="61"/>
      <c r="E13" s="61"/>
      <c r="F13" s="61"/>
      <c r="G13" s="61"/>
      <c r="H13" s="88">
        <f t="shared" si="0"/>
        <v>0</v>
      </c>
      <c r="I13" s="1"/>
      <c r="J13" s="28" t="s">
        <v>104</v>
      </c>
    </row>
    <row r="14" spans="1:11" x14ac:dyDescent="0.2">
      <c r="A14" s="36" t="s">
        <v>92</v>
      </c>
      <c r="B14" s="37">
        <v>1</v>
      </c>
      <c r="C14" s="8" t="s">
        <v>93</v>
      </c>
      <c r="D14" s="61"/>
      <c r="E14" s="61"/>
      <c r="F14" s="61"/>
      <c r="G14" s="61"/>
      <c r="H14" s="88">
        <f t="shared" si="0"/>
        <v>0</v>
      </c>
      <c r="I14" s="1"/>
      <c r="J14" s="28" t="s">
        <v>13</v>
      </c>
    </row>
    <row r="15" spans="1:11" x14ac:dyDescent="0.2">
      <c r="A15" s="36" t="s">
        <v>92</v>
      </c>
      <c r="B15" s="37">
        <v>2</v>
      </c>
      <c r="C15" s="8" t="s">
        <v>105</v>
      </c>
      <c r="D15" s="61"/>
      <c r="E15" s="61"/>
      <c r="F15" s="61"/>
      <c r="G15" s="61"/>
      <c r="H15" s="88">
        <f t="shared" si="0"/>
        <v>0</v>
      </c>
      <c r="I15" s="1" t="s">
        <v>22</v>
      </c>
      <c r="J15" s="28" t="s">
        <v>106</v>
      </c>
    </row>
    <row r="16" spans="1:11" x14ac:dyDescent="0.2">
      <c r="A16" s="36" t="s">
        <v>94</v>
      </c>
      <c r="B16" s="37">
        <v>1</v>
      </c>
      <c r="C16" s="8" t="s">
        <v>107</v>
      </c>
      <c r="D16" s="61"/>
      <c r="E16" s="61"/>
      <c r="F16" s="61"/>
      <c r="G16" s="61"/>
      <c r="H16" s="88">
        <f t="shared" si="0"/>
        <v>0</v>
      </c>
      <c r="I16" s="1"/>
      <c r="J16" s="28"/>
    </row>
    <row r="17" spans="1:10" x14ac:dyDescent="0.2">
      <c r="A17" s="36" t="s">
        <v>94</v>
      </c>
      <c r="B17" s="37">
        <v>2</v>
      </c>
      <c r="C17" s="8" t="s">
        <v>108</v>
      </c>
      <c r="D17" s="61"/>
      <c r="E17" s="61"/>
      <c r="F17" s="61"/>
      <c r="G17" s="61"/>
      <c r="H17" s="88">
        <f t="shared" si="0"/>
        <v>0</v>
      </c>
      <c r="I17" s="1"/>
      <c r="J17" s="28" t="s">
        <v>14</v>
      </c>
    </row>
    <row r="18" spans="1:10" x14ac:dyDescent="0.2">
      <c r="B18" s="29"/>
      <c r="C18" s="26"/>
      <c r="D18" s="62"/>
      <c r="E18" s="62"/>
      <c r="F18" s="62"/>
      <c r="G18" s="62"/>
      <c r="H18" s="89"/>
      <c r="I18" s="1"/>
      <c r="J18" s="28"/>
    </row>
    <row r="19" spans="1:10" x14ac:dyDescent="0.2">
      <c r="B19" s="37"/>
      <c r="C19" s="8" t="s">
        <v>20</v>
      </c>
      <c r="D19" s="61"/>
      <c r="E19" s="61"/>
      <c r="F19" s="61"/>
      <c r="G19" s="61"/>
      <c r="H19" s="88">
        <f>H4+G20</f>
        <v>0</v>
      </c>
      <c r="I19" s="1" t="s">
        <v>22</v>
      </c>
      <c r="J19" s="30" t="s">
        <v>15</v>
      </c>
    </row>
    <row r="20" spans="1:10" x14ac:dyDescent="0.2">
      <c r="B20" s="37"/>
      <c r="C20" s="8"/>
      <c r="D20" s="62"/>
      <c r="E20" s="62"/>
      <c r="F20" s="62"/>
      <c r="G20" s="90"/>
      <c r="H20" s="89"/>
      <c r="I20" s="1"/>
      <c r="J20" s="28" t="s">
        <v>109</v>
      </c>
    </row>
    <row r="21" spans="1:10" x14ac:dyDescent="0.2">
      <c r="B21" s="37"/>
      <c r="C21" s="8" t="s">
        <v>16</v>
      </c>
      <c r="D21" s="61"/>
      <c r="E21" s="61"/>
      <c r="F21" s="61"/>
      <c r="G21" s="61"/>
      <c r="H21" s="88">
        <f>SUM(D21:G21)</f>
        <v>0</v>
      </c>
      <c r="I21" s="1" t="s">
        <v>22</v>
      </c>
      <c r="J21" s="30" t="s">
        <v>15</v>
      </c>
    </row>
    <row r="22" spans="1:10" x14ac:dyDescent="0.2">
      <c r="B22" s="37"/>
      <c r="C22" s="8" t="s">
        <v>24</v>
      </c>
      <c r="D22" s="61"/>
      <c r="E22" s="61"/>
      <c r="F22" s="61"/>
      <c r="G22" s="61"/>
      <c r="H22" s="88">
        <f t="shared" si="0"/>
        <v>0</v>
      </c>
      <c r="I22" s="1"/>
      <c r="J22" s="30"/>
    </row>
    <row r="23" spans="1:10" x14ac:dyDescent="0.2">
      <c r="B23" s="37"/>
      <c r="C23" s="8"/>
      <c r="D23" s="62"/>
      <c r="E23" s="62"/>
      <c r="F23" s="62"/>
      <c r="G23" s="62"/>
      <c r="H23" s="89"/>
      <c r="I23" s="1"/>
      <c r="J23" s="28"/>
    </row>
    <row r="24" spans="1:10" x14ac:dyDescent="0.2">
      <c r="B24" s="37"/>
      <c r="C24" s="8" t="s">
        <v>21</v>
      </c>
      <c r="D24" s="61"/>
      <c r="E24" s="61"/>
      <c r="F24" s="61"/>
      <c r="G24" s="61"/>
      <c r="H24" s="88">
        <f t="shared" si="0"/>
        <v>0</v>
      </c>
      <c r="J24" s="30" t="s">
        <v>15</v>
      </c>
    </row>
    <row r="25" spans="1:10" x14ac:dyDescent="0.2">
      <c r="B25" s="37"/>
      <c r="C25" s="8"/>
      <c r="D25" s="62"/>
      <c r="E25" s="62"/>
      <c r="F25" s="62"/>
      <c r="G25" s="62"/>
      <c r="H25" s="89"/>
      <c r="I25" s="1"/>
      <c r="J25" s="30"/>
    </row>
    <row r="26" spans="1:10" x14ac:dyDescent="0.2">
      <c r="B26" s="37"/>
      <c r="C26" s="8" t="s">
        <v>5</v>
      </c>
      <c r="D26" s="61"/>
      <c r="E26" s="61"/>
      <c r="F26" s="61"/>
      <c r="G26" s="61"/>
      <c r="H26" s="88">
        <f t="shared" si="0"/>
        <v>0</v>
      </c>
      <c r="I26" s="1"/>
      <c r="J26" s="28"/>
    </row>
    <row r="27" spans="1:10" x14ac:dyDescent="0.2">
      <c r="B27" s="37"/>
      <c r="C27" s="8" t="s">
        <v>6</v>
      </c>
      <c r="D27" s="61"/>
      <c r="E27" s="61"/>
      <c r="F27" s="61"/>
      <c r="G27" s="61"/>
      <c r="H27" s="88">
        <f t="shared" si="0"/>
        <v>0</v>
      </c>
      <c r="I27" s="1"/>
      <c r="J27" s="28" t="s">
        <v>33</v>
      </c>
    </row>
    <row r="28" spans="1:10" x14ac:dyDescent="0.2">
      <c r="D28" s="1"/>
      <c r="E28" s="1"/>
      <c r="F28" s="1"/>
      <c r="G28" s="1"/>
      <c r="H28" s="1"/>
      <c r="I28" s="1"/>
      <c r="J28" s="1"/>
    </row>
    <row r="29" spans="1:10" ht="15" x14ac:dyDescent="0.25">
      <c r="A29" s="27" t="s">
        <v>95</v>
      </c>
      <c r="B29" s="2"/>
      <c r="C29" s="4" t="s">
        <v>17</v>
      </c>
      <c r="D29" s="5" t="s">
        <v>19</v>
      </c>
      <c r="E29" s="5" t="s">
        <v>18</v>
      </c>
      <c r="F29" s="1"/>
      <c r="G29" s="1"/>
      <c r="H29" s="1"/>
      <c r="I29" s="1"/>
    </row>
    <row r="30" spans="1:10" x14ac:dyDescent="0.2">
      <c r="A30" s="36">
        <v>1</v>
      </c>
      <c r="B30" s="28"/>
      <c r="C30" s="31" t="s">
        <v>26</v>
      </c>
      <c r="D30" s="61"/>
      <c r="E30" s="91">
        <f>D30-H4</f>
        <v>0</v>
      </c>
      <c r="F30" s="31"/>
      <c r="G30" s="31"/>
      <c r="H30" s="31"/>
      <c r="I30" s="1"/>
    </row>
    <row r="31" spans="1:10" x14ac:dyDescent="0.2">
      <c r="A31" s="36">
        <v>2</v>
      </c>
      <c r="B31" s="28"/>
      <c r="C31" s="31" t="s">
        <v>27</v>
      </c>
      <c r="D31" s="61"/>
      <c r="E31" s="91">
        <f>D31-H5</f>
        <v>0</v>
      </c>
      <c r="F31" s="31"/>
      <c r="G31" s="31"/>
      <c r="H31" s="31"/>
      <c r="I31" s="1"/>
    </row>
    <row r="32" spans="1:10" x14ac:dyDescent="0.2">
      <c r="A32" s="36">
        <v>3</v>
      </c>
      <c r="B32" s="28"/>
      <c r="C32" s="31" t="s">
        <v>28</v>
      </c>
      <c r="D32" s="61"/>
      <c r="E32" s="91">
        <f>D32-H6</f>
        <v>0</v>
      </c>
      <c r="F32" s="31"/>
      <c r="G32" s="31"/>
      <c r="H32" s="31"/>
      <c r="I32" s="1"/>
    </row>
    <row r="33" spans="1:10" x14ac:dyDescent="0.2">
      <c r="A33" s="36">
        <v>4</v>
      </c>
      <c r="B33" s="28"/>
      <c r="C33" s="31" t="s">
        <v>29</v>
      </c>
      <c r="D33" s="61"/>
      <c r="E33" s="91">
        <f>(H7/2)-D33</f>
        <v>0</v>
      </c>
      <c r="F33" s="31"/>
      <c r="G33" s="31"/>
      <c r="H33" s="31"/>
      <c r="I33" s="1"/>
    </row>
    <row r="34" spans="1:10" x14ac:dyDescent="0.2">
      <c r="A34" s="36">
        <v>5</v>
      </c>
      <c r="B34" s="28"/>
      <c r="C34" s="31" t="s">
        <v>30</v>
      </c>
      <c r="D34" s="61"/>
      <c r="E34" s="91">
        <f>H14-D34</f>
        <v>0</v>
      </c>
      <c r="F34" s="31"/>
      <c r="G34" s="31"/>
      <c r="H34" s="31"/>
      <c r="I34" s="1"/>
    </row>
    <row r="35" spans="1:10" x14ac:dyDescent="0.2">
      <c r="A35" s="36">
        <v>6</v>
      </c>
      <c r="B35" s="28"/>
      <c r="C35" s="31" t="s">
        <v>31</v>
      </c>
      <c r="D35" s="61"/>
      <c r="E35" s="91">
        <f>((H15/2)+H17)-D35</f>
        <v>0</v>
      </c>
      <c r="F35" s="31"/>
      <c r="G35" s="31"/>
      <c r="H35" s="31"/>
      <c r="I35" s="1"/>
    </row>
    <row r="36" spans="1:10" x14ac:dyDescent="0.2">
      <c r="A36" s="36">
        <v>7</v>
      </c>
      <c r="B36" s="28"/>
      <c r="C36" s="31" t="s">
        <v>32</v>
      </c>
      <c r="D36" s="61"/>
      <c r="E36" s="91">
        <f>D36-H12</f>
        <v>0</v>
      </c>
      <c r="F36" s="31"/>
      <c r="G36" s="31"/>
      <c r="H36" s="31"/>
      <c r="I36" s="1"/>
    </row>
    <row r="37" spans="1:10" x14ac:dyDescent="0.2">
      <c r="A37" s="36">
        <v>16</v>
      </c>
      <c r="B37" s="28"/>
      <c r="C37" s="31" t="s">
        <v>34</v>
      </c>
      <c r="D37" s="61"/>
      <c r="E37" s="91">
        <f>H4-D37</f>
        <v>0</v>
      </c>
      <c r="F37" s="31"/>
      <c r="G37" s="31"/>
      <c r="H37" s="31"/>
      <c r="I37" s="1"/>
    </row>
    <row r="38" spans="1:10" x14ac:dyDescent="0.2">
      <c r="A38" s="36">
        <v>17</v>
      </c>
      <c r="B38" s="28"/>
      <c r="C38" s="31" t="s">
        <v>35</v>
      </c>
      <c r="D38" s="61"/>
      <c r="E38" s="91">
        <f>D38-H27</f>
        <v>0</v>
      </c>
      <c r="F38" s="31"/>
      <c r="G38" s="31"/>
      <c r="H38" s="31"/>
      <c r="I38" s="1"/>
    </row>
    <row r="39" spans="1:10" x14ac:dyDescent="0.2">
      <c r="D39" s="1"/>
      <c r="E39" s="1"/>
      <c r="F39" s="1"/>
      <c r="G39" s="1"/>
      <c r="H39" s="1"/>
      <c r="I39" s="1"/>
      <c r="J39" s="1"/>
    </row>
    <row r="40" spans="1:10" x14ac:dyDescent="0.2">
      <c r="D40" s="1"/>
      <c r="E40" s="1"/>
      <c r="F40" s="1"/>
      <c r="G40" s="1"/>
      <c r="H40" s="1"/>
      <c r="I40" s="1"/>
      <c r="J40" s="1"/>
    </row>
    <row r="41" spans="1:10" x14ac:dyDescent="0.2">
      <c r="D41" s="1"/>
      <c r="F41" s="1"/>
      <c r="G41" s="1"/>
      <c r="H41" s="1"/>
      <c r="I41" s="1"/>
      <c r="J41" s="1"/>
    </row>
  </sheetData>
  <mergeCells count="2">
    <mergeCell ref="C1:H1"/>
    <mergeCell ref="C2:H2"/>
  </mergeCells>
  <phoneticPr fontId="2" type="noConversion"/>
  <pageMargins left="0.25" right="0.25" top="0.75" bottom="0.75" header="0.3" footer="0.3"/>
  <pageSetup fitToWidth="0" orientation="landscape" r:id="rId1"/>
  <headerFooter alignWithMargins="0"/>
  <customProperties>
    <customPr name="OrphanNamesChecke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38"/>
  <sheetViews>
    <sheetView tabSelected="1" workbookViewId="0">
      <selection activeCell="O22" sqref="O22"/>
    </sheetView>
  </sheetViews>
  <sheetFormatPr defaultRowHeight="12.75" x14ac:dyDescent="0.2"/>
  <cols>
    <col min="4" max="4" width="11" bestFit="1" customWidth="1"/>
    <col min="5" max="5" width="19.5703125" customWidth="1"/>
    <col min="6" max="6" width="12.140625" customWidth="1"/>
    <col min="7" max="7" width="11" bestFit="1" customWidth="1"/>
    <col min="8" max="8" width="9.7109375" bestFit="1" customWidth="1"/>
    <col min="9" max="9" width="10.85546875" customWidth="1"/>
    <col min="10" max="10" width="11.85546875" customWidth="1"/>
    <col min="11" max="11" width="13.85546875" customWidth="1"/>
    <col min="12" max="12" width="1.7109375" customWidth="1"/>
    <col min="13" max="13" width="13.28515625" bestFit="1" customWidth="1"/>
  </cols>
  <sheetData>
    <row r="1" spans="1:13" s="15" customFormat="1" ht="15" x14ac:dyDescent="0.25">
      <c r="A1" s="126" t="s">
        <v>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s="15" customFormat="1" ht="15" x14ac:dyDescent="0.25">
      <c r="A2" s="125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s="15" customFormat="1" ht="17.25" customHeight="1" x14ac:dyDescent="0.2">
      <c r="A3" s="124" t="s">
        <v>148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51.75" customHeight="1" x14ac:dyDescent="0.25">
      <c r="A4" s="10" t="s">
        <v>37</v>
      </c>
      <c r="B4" s="11" t="s">
        <v>39</v>
      </c>
      <c r="C4" s="11" t="s">
        <v>38</v>
      </c>
      <c r="D4" s="12" t="s">
        <v>155</v>
      </c>
      <c r="E4" s="10" t="s">
        <v>54</v>
      </c>
      <c r="F4" s="13" t="s">
        <v>40</v>
      </c>
      <c r="G4" s="13" t="s">
        <v>55</v>
      </c>
      <c r="H4" s="12" t="s">
        <v>41</v>
      </c>
      <c r="I4" s="12" t="s">
        <v>56</v>
      </c>
      <c r="J4" s="12" t="s">
        <v>67</v>
      </c>
      <c r="K4" s="85" t="s">
        <v>68</v>
      </c>
      <c r="L4" s="86"/>
      <c r="M4" s="12" t="s">
        <v>149</v>
      </c>
    </row>
    <row r="5" spans="1:13" ht="14.25" x14ac:dyDescent="0.2">
      <c r="A5" s="51"/>
      <c r="B5" s="51"/>
      <c r="C5" s="51"/>
      <c r="D5" s="51"/>
      <c r="E5" s="50"/>
      <c r="F5" s="65">
        <f>IF(E5&gt;1,((E5-50000)/1000),0)</f>
        <v>0</v>
      </c>
      <c r="G5" s="43">
        <f>IF(D5&lt;$C$26,$D$26,IF(D5&lt;=$C$27,$D$27,IF(D5&lt;=$C$28,$D$28,IF(D5&lt;=$C$29,$D$29,IF(D5&lt;=$C$30,$D$30,IF(D5&lt;=$C$31,$D$31,IF(D5&lt;=$C$32,$D$32,IF(D5&lt;=$C$33,$D$33,IF(D5&lt;=$C$34,$D$34,IF(D5&lt;=$C$35,$D$35,IF(D5&gt;=$A$36,$D$36)))))))))))</f>
        <v>0.05</v>
      </c>
      <c r="H5" s="64">
        <f t="shared" ref="H5:H10" si="0">SUM(G5*F5)</f>
        <v>0</v>
      </c>
      <c r="I5" s="51"/>
      <c r="J5" s="52"/>
      <c r="K5" s="74">
        <f>SUM(H5*I5)-J5</f>
        <v>0</v>
      </c>
      <c r="L5" s="87"/>
      <c r="M5" s="43">
        <f>K5/0.9235</f>
        <v>0</v>
      </c>
    </row>
    <row r="6" spans="1:13" ht="14.25" x14ac:dyDescent="0.2">
      <c r="A6" s="51"/>
      <c r="B6" s="51"/>
      <c r="C6" s="51"/>
      <c r="D6" s="51"/>
      <c r="E6" s="50"/>
      <c r="F6" s="65">
        <f t="shared" ref="F6:F18" si="1">IF(E6&gt;1,((E6-50000)/1000),0)</f>
        <v>0</v>
      </c>
      <c r="G6" s="43">
        <f t="shared" ref="G6:G18" si="2">IF(D6&lt;$C$26,$D$26,IF(D6&lt;=$C$27,$D$27,IF(D6&lt;=$C$28,$D$28,IF(D6&lt;=$C$29,$D$29,IF(D6&lt;=$C$30,$D$30,IF(D6&lt;=$C$31,$D$31,IF(D6&lt;=$C$32,$D$32,IF(D6&lt;=$C$33,$D$33,IF(D6&lt;=$C$34,$D$34,IF(D6&lt;=$C$35,$D$35,IF(D6&gt;=$A$36,$D$36)))))))))))</f>
        <v>0.05</v>
      </c>
      <c r="H6" s="64">
        <f t="shared" si="0"/>
        <v>0</v>
      </c>
      <c r="I6" s="51"/>
      <c r="J6" s="52"/>
      <c r="K6" s="74">
        <f t="shared" ref="K6:K10" si="3">SUM(H6*I6)-J6</f>
        <v>0</v>
      </c>
      <c r="L6" s="87"/>
      <c r="M6" s="43">
        <f t="shared" ref="M6:M10" si="4">K6/0.9235</f>
        <v>0</v>
      </c>
    </row>
    <row r="7" spans="1:13" ht="14.25" x14ac:dyDescent="0.2">
      <c r="A7" s="51"/>
      <c r="B7" s="51"/>
      <c r="C7" s="51"/>
      <c r="D7" s="51"/>
      <c r="E7" s="50"/>
      <c r="F7" s="65">
        <f t="shared" si="1"/>
        <v>0</v>
      </c>
      <c r="G7" s="43">
        <f t="shared" si="2"/>
        <v>0.05</v>
      </c>
      <c r="H7" s="64">
        <f t="shared" si="0"/>
        <v>0</v>
      </c>
      <c r="I7" s="51"/>
      <c r="J7" s="52"/>
      <c r="K7" s="74">
        <f t="shared" si="3"/>
        <v>0</v>
      </c>
      <c r="L7" s="87"/>
      <c r="M7" s="43">
        <f t="shared" si="4"/>
        <v>0</v>
      </c>
    </row>
    <row r="8" spans="1:13" ht="14.25" x14ac:dyDescent="0.2">
      <c r="A8" s="51"/>
      <c r="B8" s="51"/>
      <c r="C8" s="51"/>
      <c r="D8" s="51"/>
      <c r="E8" s="50"/>
      <c r="F8" s="65">
        <f t="shared" si="1"/>
        <v>0</v>
      </c>
      <c r="G8" s="43">
        <f t="shared" si="2"/>
        <v>0.05</v>
      </c>
      <c r="H8" s="64">
        <f t="shared" si="0"/>
        <v>0</v>
      </c>
      <c r="I8" s="51"/>
      <c r="J8" s="52"/>
      <c r="K8" s="74">
        <f t="shared" si="3"/>
        <v>0</v>
      </c>
      <c r="L8" s="87"/>
      <c r="M8" s="43">
        <f t="shared" si="4"/>
        <v>0</v>
      </c>
    </row>
    <row r="9" spans="1:13" ht="14.25" x14ac:dyDescent="0.2">
      <c r="A9" s="51"/>
      <c r="B9" s="51"/>
      <c r="C9" s="51"/>
      <c r="D9" s="51"/>
      <c r="E9" s="50"/>
      <c r="F9" s="65">
        <f t="shared" si="1"/>
        <v>0</v>
      </c>
      <c r="G9" s="43">
        <f t="shared" si="2"/>
        <v>0.05</v>
      </c>
      <c r="H9" s="64">
        <f t="shared" si="0"/>
        <v>0</v>
      </c>
      <c r="I9" s="51"/>
      <c r="J9" s="52"/>
      <c r="K9" s="74">
        <f t="shared" si="3"/>
        <v>0</v>
      </c>
      <c r="L9" s="87"/>
      <c r="M9" s="43">
        <f t="shared" si="4"/>
        <v>0</v>
      </c>
    </row>
    <row r="10" spans="1:13" ht="14.25" x14ac:dyDescent="0.2">
      <c r="A10" s="51"/>
      <c r="B10" s="51"/>
      <c r="C10" s="51"/>
      <c r="D10" s="51"/>
      <c r="E10" s="50"/>
      <c r="F10" s="65">
        <f t="shared" si="1"/>
        <v>0</v>
      </c>
      <c r="G10" s="43">
        <f t="shared" si="2"/>
        <v>0.05</v>
      </c>
      <c r="H10" s="64">
        <f t="shared" si="0"/>
        <v>0</v>
      </c>
      <c r="I10" s="51"/>
      <c r="J10" s="52"/>
      <c r="K10" s="74">
        <f t="shared" si="3"/>
        <v>0</v>
      </c>
      <c r="L10" s="87"/>
      <c r="M10" s="43">
        <f t="shared" si="4"/>
        <v>0</v>
      </c>
    </row>
    <row r="11" spans="1:13" ht="14.25" x14ac:dyDescent="0.2">
      <c r="A11" s="51"/>
      <c r="B11" s="51"/>
      <c r="C11" s="51"/>
      <c r="D11" s="51"/>
      <c r="E11" s="50"/>
      <c r="F11" s="65">
        <f t="shared" si="1"/>
        <v>0</v>
      </c>
      <c r="G11" s="43">
        <f t="shared" si="2"/>
        <v>0.05</v>
      </c>
      <c r="H11" s="64">
        <f t="shared" ref="H11:H18" si="5">SUM(G11*F11)</f>
        <v>0</v>
      </c>
      <c r="I11" s="51"/>
      <c r="J11" s="52"/>
      <c r="K11" s="74">
        <f t="shared" ref="K11:K18" si="6">SUM(H11*I11)-J11</f>
        <v>0</v>
      </c>
      <c r="L11" s="87"/>
      <c r="M11" s="43">
        <f t="shared" ref="M11:M18" si="7">K11/0.9235</f>
        <v>0</v>
      </c>
    </row>
    <row r="12" spans="1:13" ht="14.25" x14ac:dyDescent="0.2">
      <c r="A12" s="51"/>
      <c r="B12" s="51"/>
      <c r="C12" s="51"/>
      <c r="D12" s="51"/>
      <c r="E12" s="50"/>
      <c r="F12" s="65">
        <f t="shared" si="1"/>
        <v>0</v>
      </c>
      <c r="G12" s="43">
        <f t="shared" si="2"/>
        <v>0.05</v>
      </c>
      <c r="H12" s="64">
        <f t="shared" si="5"/>
        <v>0</v>
      </c>
      <c r="I12" s="51"/>
      <c r="J12" s="52"/>
      <c r="K12" s="74">
        <f t="shared" si="6"/>
        <v>0</v>
      </c>
      <c r="L12" s="87"/>
      <c r="M12" s="43">
        <f t="shared" si="7"/>
        <v>0</v>
      </c>
    </row>
    <row r="13" spans="1:13" ht="14.25" x14ac:dyDescent="0.2">
      <c r="A13" s="51"/>
      <c r="B13" s="51"/>
      <c r="C13" s="51"/>
      <c r="D13" s="51"/>
      <c r="E13" s="50"/>
      <c r="F13" s="65">
        <f t="shared" si="1"/>
        <v>0</v>
      </c>
      <c r="G13" s="43">
        <f t="shared" si="2"/>
        <v>0.05</v>
      </c>
      <c r="H13" s="64">
        <f t="shared" si="5"/>
        <v>0</v>
      </c>
      <c r="I13" s="51"/>
      <c r="J13" s="52"/>
      <c r="K13" s="74">
        <f t="shared" si="6"/>
        <v>0</v>
      </c>
      <c r="L13" s="87"/>
      <c r="M13" s="43">
        <f t="shared" si="7"/>
        <v>0</v>
      </c>
    </row>
    <row r="14" spans="1:13" ht="14.25" x14ac:dyDescent="0.2">
      <c r="A14" s="51"/>
      <c r="B14" s="51"/>
      <c r="C14" s="51"/>
      <c r="D14" s="51"/>
      <c r="E14" s="50"/>
      <c r="F14" s="65">
        <f t="shared" si="1"/>
        <v>0</v>
      </c>
      <c r="G14" s="43">
        <f t="shared" si="2"/>
        <v>0.05</v>
      </c>
      <c r="H14" s="64">
        <f t="shared" si="5"/>
        <v>0</v>
      </c>
      <c r="I14" s="51"/>
      <c r="J14" s="52"/>
      <c r="K14" s="74">
        <f t="shared" si="6"/>
        <v>0</v>
      </c>
      <c r="L14" s="87"/>
      <c r="M14" s="43">
        <f t="shared" si="7"/>
        <v>0</v>
      </c>
    </row>
    <row r="15" spans="1:13" ht="14.25" x14ac:dyDescent="0.2">
      <c r="A15" s="51"/>
      <c r="B15" s="51"/>
      <c r="C15" s="51"/>
      <c r="D15" s="51"/>
      <c r="E15" s="50"/>
      <c r="F15" s="65">
        <f t="shared" si="1"/>
        <v>0</v>
      </c>
      <c r="G15" s="43">
        <f t="shared" si="2"/>
        <v>0.05</v>
      </c>
      <c r="H15" s="64">
        <f t="shared" si="5"/>
        <v>0</v>
      </c>
      <c r="I15" s="51"/>
      <c r="J15" s="52"/>
      <c r="K15" s="74">
        <f t="shared" si="6"/>
        <v>0</v>
      </c>
      <c r="L15" s="87"/>
      <c r="M15" s="43">
        <f t="shared" si="7"/>
        <v>0</v>
      </c>
    </row>
    <row r="16" spans="1:13" ht="14.25" x14ac:dyDescent="0.2">
      <c r="A16" s="51"/>
      <c r="B16" s="51"/>
      <c r="C16" s="51"/>
      <c r="D16" s="51"/>
      <c r="E16" s="50"/>
      <c r="F16" s="65">
        <f t="shared" si="1"/>
        <v>0</v>
      </c>
      <c r="G16" s="43">
        <f t="shared" si="2"/>
        <v>0.05</v>
      </c>
      <c r="H16" s="64">
        <f t="shared" si="5"/>
        <v>0</v>
      </c>
      <c r="I16" s="51"/>
      <c r="J16" s="52"/>
      <c r="K16" s="74">
        <f t="shared" si="6"/>
        <v>0</v>
      </c>
      <c r="L16" s="87"/>
      <c r="M16" s="43">
        <f t="shared" si="7"/>
        <v>0</v>
      </c>
    </row>
    <row r="17" spans="1:13" ht="14.25" x14ac:dyDescent="0.2">
      <c r="A17" s="51"/>
      <c r="B17" s="51"/>
      <c r="C17" s="51"/>
      <c r="D17" s="51"/>
      <c r="E17" s="50"/>
      <c r="F17" s="65">
        <f t="shared" si="1"/>
        <v>0</v>
      </c>
      <c r="G17" s="43">
        <f t="shared" si="2"/>
        <v>0.05</v>
      </c>
      <c r="H17" s="64">
        <f t="shared" si="5"/>
        <v>0</v>
      </c>
      <c r="I17" s="51"/>
      <c r="J17" s="52"/>
      <c r="K17" s="74">
        <f t="shared" si="6"/>
        <v>0</v>
      </c>
      <c r="L17" s="87"/>
      <c r="M17" s="43">
        <f t="shared" si="7"/>
        <v>0</v>
      </c>
    </row>
    <row r="18" spans="1:13" ht="14.25" x14ac:dyDescent="0.2">
      <c r="A18" s="51"/>
      <c r="B18" s="51"/>
      <c r="C18" s="51"/>
      <c r="D18" s="51"/>
      <c r="E18" s="50"/>
      <c r="F18" s="65">
        <f t="shared" si="1"/>
        <v>0</v>
      </c>
      <c r="G18" s="43">
        <f t="shared" si="2"/>
        <v>0.05</v>
      </c>
      <c r="H18" s="64">
        <f t="shared" si="5"/>
        <v>0</v>
      </c>
      <c r="I18" s="51"/>
      <c r="J18" s="52"/>
      <c r="K18" s="74">
        <f t="shared" si="6"/>
        <v>0</v>
      </c>
      <c r="L18" s="87"/>
      <c r="M18" s="43">
        <f t="shared" si="7"/>
        <v>0</v>
      </c>
    </row>
    <row r="19" spans="1:13" ht="14.25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6"/>
    </row>
    <row r="20" spans="1:13" ht="14.25" x14ac:dyDescent="0.2">
      <c r="A20" s="9" t="s">
        <v>63</v>
      </c>
      <c r="B20" s="6" t="s">
        <v>65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4.25" x14ac:dyDescent="0.2">
      <c r="A21" s="9" t="s">
        <v>64</v>
      </c>
      <c r="B21" s="6" t="s">
        <v>61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4.25" x14ac:dyDescent="0.2">
      <c r="A22" s="9" t="s">
        <v>66</v>
      </c>
      <c r="B22" s="6" t="s">
        <v>62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5" thickBot="1" x14ac:dyDescent="0.25">
      <c r="A23" s="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5" x14ac:dyDescent="0.25">
      <c r="A24" s="129" t="s">
        <v>71</v>
      </c>
      <c r="B24" s="130"/>
      <c r="C24" s="130"/>
      <c r="D24" s="131"/>
      <c r="E24" s="6"/>
      <c r="F24" s="123" t="s">
        <v>116</v>
      </c>
      <c r="G24" s="123"/>
      <c r="H24" s="123"/>
      <c r="I24" s="123"/>
      <c r="J24" s="123"/>
      <c r="K24" s="123"/>
      <c r="L24" s="123"/>
      <c r="M24" s="123"/>
    </row>
    <row r="25" spans="1:13" ht="15" x14ac:dyDescent="0.25">
      <c r="A25" s="127" t="s">
        <v>57</v>
      </c>
      <c r="B25" s="128"/>
      <c r="C25" s="128"/>
      <c r="D25" s="23" t="s">
        <v>70</v>
      </c>
      <c r="E25" s="6"/>
      <c r="F25" s="123"/>
      <c r="G25" s="123"/>
      <c r="H25" s="123"/>
      <c r="I25" s="123"/>
      <c r="J25" s="123"/>
      <c r="K25" s="123"/>
      <c r="L25" s="123"/>
      <c r="M25" s="123"/>
    </row>
    <row r="26" spans="1:13" ht="14.25" x14ac:dyDescent="0.2">
      <c r="A26" s="17"/>
      <c r="B26" s="18" t="s">
        <v>60</v>
      </c>
      <c r="C26" s="19">
        <v>25</v>
      </c>
      <c r="D26" s="24">
        <v>0.05</v>
      </c>
      <c r="E26" s="6"/>
      <c r="F26" s="123" t="s">
        <v>117</v>
      </c>
      <c r="G26" s="123"/>
      <c r="H26" s="123"/>
      <c r="I26" s="123"/>
      <c r="J26" s="123"/>
      <c r="K26" s="123"/>
      <c r="L26" s="123"/>
      <c r="M26" s="123"/>
    </row>
    <row r="27" spans="1:13" ht="14.25" x14ac:dyDescent="0.2">
      <c r="A27" s="17">
        <v>25</v>
      </c>
      <c r="B27" s="18" t="s">
        <v>58</v>
      </c>
      <c r="C27" s="19">
        <v>29</v>
      </c>
      <c r="D27" s="24">
        <v>0.06</v>
      </c>
      <c r="E27" s="6"/>
      <c r="F27" s="123"/>
      <c r="G27" s="123"/>
      <c r="H27" s="123"/>
      <c r="I27" s="123"/>
      <c r="J27" s="123"/>
      <c r="K27" s="123"/>
      <c r="L27" s="123"/>
      <c r="M27" s="123"/>
    </row>
    <row r="28" spans="1:13" ht="14.25" x14ac:dyDescent="0.2">
      <c r="A28" s="17">
        <v>30</v>
      </c>
      <c r="B28" s="18" t="s">
        <v>58</v>
      </c>
      <c r="C28" s="19">
        <v>34</v>
      </c>
      <c r="D28" s="24">
        <v>0.08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 ht="14.25" x14ac:dyDescent="0.2">
      <c r="A29" s="17">
        <v>35</v>
      </c>
      <c r="B29" s="18" t="s">
        <v>58</v>
      </c>
      <c r="C29" s="19">
        <v>39</v>
      </c>
      <c r="D29" s="24">
        <v>0.09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14.25" x14ac:dyDescent="0.2">
      <c r="A30" s="17">
        <v>40</v>
      </c>
      <c r="B30" s="18" t="s">
        <v>58</v>
      </c>
      <c r="C30" s="19">
        <v>44</v>
      </c>
      <c r="D30" s="24">
        <v>0.1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4.25" x14ac:dyDescent="0.2">
      <c r="A31" s="17">
        <v>45</v>
      </c>
      <c r="B31" s="18" t="s">
        <v>58</v>
      </c>
      <c r="C31" s="19">
        <v>49</v>
      </c>
      <c r="D31" s="24">
        <v>0.15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 ht="14.25" x14ac:dyDescent="0.2">
      <c r="A32" s="17">
        <v>50</v>
      </c>
      <c r="B32" s="18" t="s">
        <v>58</v>
      </c>
      <c r="C32" s="19">
        <v>54</v>
      </c>
      <c r="D32" s="24">
        <v>0.23</v>
      </c>
      <c r="E32" s="6"/>
      <c r="F32" s="6"/>
      <c r="G32" s="6"/>
      <c r="H32" s="6"/>
      <c r="I32" s="6"/>
      <c r="J32" s="6"/>
      <c r="K32" s="6"/>
      <c r="L32" s="6"/>
      <c r="M32" s="6"/>
    </row>
    <row r="33" spans="1:18" ht="14.25" x14ac:dyDescent="0.2">
      <c r="A33" s="17">
        <v>55</v>
      </c>
      <c r="B33" s="18" t="s">
        <v>58</v>
      </c>
      <c r="C33" s="19">
        <v>59</v>
      </c>
      <c r="D33" s="24">
        <v>0.43</v>
      </c>
      <c r="E33" s="6"/>
      <c r="F33" s="6"/>
      <c r="G33" s="6"/>
      <c r="H33" s="6"/>
      <c r="I33" s="6"/>
      <c r="J33" s="6"/>
      <c r="K33" s="6"/>
      <c r="L33" s="6"/>
      <c r="M33" s="6"/>
    </row>
    <row r="34" spans="1:18" ht="14.25" x14ac:dyDescent="0.2">
      <c r="A34" s="17">
        <v>60</v>
      </c>
      <c r="B34" s="18" t="s">
        <v>58</v>
      </c>
      <c r="C34" s="19">
        <v>64</v>
      </c>
      <c r="D34" s="24">
        <v>0.66</v>
      </c>
      <c r="E34" s="6"/>
      <c r="F34" s="6"/>
      <c r="G34" s="6"/>
      <c r="H34" s="6"/>
      <c r="I34" s="6"/>
      <c r="J34" s="6"/>
      <c r="K34" s="6"/>
      <c r="L34" s="6"/>
      <c r="M34" s="6"/>
    </row>
    <row r="35" spans="1:18" ht="15" x14ac:dyDescent="0.25">
      <c r="A35" s="17">
        <v>65</v>
      </c>
      <c r="B35" s="18" t="s">
        <v>58</v>
      </c>
      <c r="C35" s="19">
        <v>69</v>
      </c>
      <c r="D35" s="24">
        <v>1.27</v>
      </c>
      <c r="E35" s="6"/>
      <c r="F35" s="53" t="s">
        <v>98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</row>
    <row r="36" spans="1:18" ht="15" thickBot="1" x14ac:dyDescent="0.25">
      <c r="A36" s="20">
        <v>70</v>
      </c>
      <c r="B36" s="21" t="s">
        <v>59</v>
      </c>
      <c r="C36" s="22"/>
      <c r="D36" s="25">
        <v>2.06</v>
      </c>
      <c r="E36" s="6"/>
      <c r="F36" s="6"/>
      <c r="G36" s="6"/>
      <c r="H36" s="6"/>
      <c r="I36" s="6"/>
      <c r="J36" s="6"/>
      <c r="K36" s="6"/>
      <c r="L36" s="6"/>
      <c r="M36" s="6"/>
    </row>
    <row r="37" spans="1:18" ht="14.25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8" ht="14.25" x14ac:dyDescent="0.2">
      <c r="F38" s="6"/>
      <c r="G38" s="6"/>
      <c r="H38" s="6"/>
      <c r="I38" s="6"/>
      <c r="J38" s="6"/>
      <c r="K38" s="6"/>
      <c r="L38" s="6"/>
      <c r="M38" s="6"/>
    </row>
  </sheetData>
  <mergeCells count="7">
    <mergeCell ref="F26:M27"/>
    <mergeCell ref="A3:M3"/>
    <mergeCell ref="A2:M2"/>
    <mergeCell ref="A1:M1"/>
    <mergeCell ref="A25:C25"/>
    <mergeCell ref="A24:D24"/>
    <mergeCell ref="F24:M25"/>
  </mergeCells>
  <pageMargins left="0.7" right="0.7" top="0.75" bottom="0.75" header="0.3" footer="0.3"/>
  <pageSetup scale="87" fitToHeight="0" orientation="landscape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9"/>
  <sheetViews>
    <sheetView zoomScaleNormal="100" workbookViewId="0">
      <selection activeCell="M30" sqref="M30"/>
    </sheetView>
  </sheetViews>
  <sheetFormatPr defaultRowHeight="12.75" x14ac:dyDescent="0.2"/>
  <cols>
    <col min="1" max="1" width="29.140625" bestFit="1" customWidth="1"/>
    <col min="2" max="2" width="5.140625" customWidth="1"/>
    <col min="3" max="6" width="13.7109375" customWidth="1"/>
    <col min="7" max="11" width="12.85546875" customWidth="1"/>
    <col min="12" max="12" width="1.7109375" customWidth="1"/>
    <col min="13" max="13" width="13.28515625" customWidth="1"/>
  </cols>
  <sheetData>
    <row r="1" spans="1:18" x14ac:dyDescent="0.2">
      <c r="A1" s="132" t="s">
        <v>69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8" ht="14.25" x14ac:dyDescent="0.2">
      <c r="A2" s="132" t="s">
        <v>98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35"/>
      <c r="O2" s="35"/>
      <c r="P2" s="35"/>
      <c r="Q2" s="35"/>
    </row>
    <row r="3" spans="1:18" ht="14.2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5"/>
      <c r="O3" s="35"/>
      <c r="P3" s="35"/>
      <c r="Q3" s="35"/>
    </row>
    <row r="4" spans="1:18" ht="14.25" x14ac:dyDescent="0.2">
      <c r="A4" s="124" t="s">
        <v>148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6"/>
      <c r="O4" s="6"/>
      <c r="P4" s="6"/>
      <c r="Q4" s="6"/>
      <c r="R4" s="6"/>
    </row>
    <row r="5" spans="1:18" x14ac:dyDescent="0.2">
      <c r="A5" s="106" t="s">
        <v>154</v>
      </c>
      <c r="B5" s="105"/>
      <c r="C5" s="92"/>
      <c r="D5" s="92"/>
      <c r="E5" s="92"/>
      <c r="F5" s="92"/>
      <c r="G5" s="92"/>
      <c r="H5" s="92"/>
      <c r="I5" s="92"/>
      <c r="J5" s="92"/>
      <c r="K5" s="92"/>
      <c r="L5" s="92"/>
      <c r="M5" s="92" t="s">
        <v>42</v>
      </c>
    </row>
    <row r="6" spans="1:18" x14ac:dyDescent="0.2">
      <c r="A6" s="33" t="s">
        <v>153</v>
      </c>
      <c r="B6" s="33"/>
      <c r="C6" s="83"/>
      <c r="D6" s="83"/>
      <c r="E6" s="83"/>
      <c r="F6" s="83"/>
      <c r="G6" s="83"/>
      <c r="H6" s="83"/>
      <c r="I6" s="83"/>
      <c r="J6" s="83"/>
      <c r="K6" s="83"/>
      <c r="L6" s="110"/>
      <c r="M6" s="70"/>
      <c r="N6" s="7"/>
    </row>
    <row r="7" spans="1:18" s="7" customFormat="1" x14ac:dyDescent="0.2">
      <c r="A7" s="8" t="s">
        <v>43</v>
      </c>
      <c r="B7" s="8"/>
      <c r="C7" s="54"/>
      <c r="D7" s="54"/>
      <c r="E7" s="54"/>
      <c r="F7" s="54"/>
      <c r="G7" s="54"/>
      <c r="H7" s="54"/>
      <c r="I7" s="54"/>
      <c r="J7" s="54"/>
      <c r="K7" s="54"/>
      <c r="L7" s="111"/>
      <c r="M7" s="8"/>
    </row>
    <row r="8" spans="1:18" ht="14.1" customHeight="1" x14ac:dyDescent="0.2">
      <c r="A8" s="8" t="s">
        <v>44</v>
      </c>
      <c r="B8" s="8"/>
      <c r="C8" s="55"/>
      <c r="D8" s="56"/>
      <c r="E8" s="56"/>
      <c r="F8" s="56"/>
      <c r="G8" s="56"/>
      <c r="H8" s="56"/>
      <c r="I8" s="56"/>
      <c r="J8" s="56"/>
      <c r="K8" s="56"/>
      <c r="L8" s="112"/>
      <c r="M8" s="8"/>
      <c r="N8" s="7"/>
    </row>
    <row r="9" spans="1:18" ht="14.1" customHeight="1" x14ac:dyDescent="0.2">
      <c r="A9" s="8" t="s">
        <v>112</v>
      </c>
      <c r="B9" s="8"/>
      <c r="C9" s="56"/>
      <c r="D9" s="56"/>
      <c r="E9" s="56"/>
      <c r="F9" s="56"/>
      <c r="G9" s="56"/>
      <c r="H9" s="56"/>
      <c r="I9" s="56"/>
      <c r="J9" s="56"/>
      <c r="K9" s="56"/>
      <c r="L9" s="112"/>
      <c r="M9" s="8" t="s">
        <v>36</v>
      </c>
      <c r="N9" s="7"/>
    </row>
    <row r="10" spans="1:18" ht="14.1" customHeight="1" x14ac:dyDescent="0.2">
      <c r="A10" s="8" t="s">
        <v>45</v>
      </c>
      <c r="B10" s="8"/>
      <c r="C10" s="57"/>
      <c r="D10" s="57"/>
      <c r="E10" s="57"/>
      <c r="F10" s="57"/>
      <c r="G10" s="57"/>
      <c r="H10" s="57"/>
      <c r="I10" s="57"/>
      <c r="J10" s="57"/>
      <c r="K10" s="57"/>
      <c r="L10" s="113"/>
      <c r="M10" s="8"/>
      <c r="N10" s="42"/>
    </row>
    <row r="11" spans="1:18" ht="14.1" customHeight="1" x14ac:dyDescent="0.2">
      <c r="A11" s="8" t="s">
        <v>46</v>
      </c>
      <c r="B11" s="8"/>
      <c r="C11" s="58"/>
      <c r="D11" s="58"/>
      <c r="E11" s="58"/>
      <c r="F11" s="58"/>
      <c r="G11" s="58"/>
      <c r="H11" s="58"/>
      <c r="I11" s="58"/>
      <c r="J11" s="58"/>
      <c r="K11" s="58"/>
      <c r="L11" s="114"/>
      <c r="M11" s="8"/>
    </row>
    <row r="12" spans="1:18" ht="14.1" customHeight="1" x14ac:dyDescent="0.2">
      <c r="A12" s="8" t="s">
        <v>47</v>
      </c>
      <c r="B12" s="8"/>
      <c r="C12" s="67">
        <f>SUM(C10:C11)</f>
        <v>0</v>
      </c>
      <c r="D12" s="67">
        <f t="shared" ref="D12:K12" si="0">SUM(D10:D11)</f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0</v>
      </c>
      <c r="I12" s="67">
        <f t="shared" si="0"/>
        <v>0</v>
      </c>
      <c r="J12" s="67">
        <f t="shared" si="0"/>
        <v>0</v>
      </c>
      <c r="K12" s="67">
        <f t="shared" si="0"/>
        <v>0</v>
      </c>
      <c r="L12" s="115"/>
      <c r="M12" s="8"/>
    </row>
    <row r="13" spans="1:18" ht="14.1" customHeight="1" x14ac:dyDescent="0.2">
      <c r="A13" s="8"/>
      <c r="B13" s="8"/>
      <c r="C13" s="135"/>
      <c r="D13" s="34"/>
      <c r="E13" s="34"/>
      <c r="F13" s="34"/>
      <c r="G13" s="34"/>
      <c r="H13" s="34"/>
      <c r="I13" s="34"/>
      <c r="J13" s="34"/>
      <c r="K13" s="34"/>
      <c r="L13" s="34"/>
      <c r="M13" s="8"/>
    </row>
    <row r="14" spans="1:18" ht="14.1" customHeight="1" x14ac:dyDescent="0.2">
      <c r="A14" s="8" t="s">
        <v>97</v>
      </c>
      <c r="B14" s="8"/>
      <c r="C14" s="57"/>
      <c r="D14" s="57"/>
      <c r="E14" s="57"/>
      <c r="F14" s="57"/>
      <c r="G14" s="57"/>
      <c r="H14" s="57"/>
      <c r="I14" s="57"/>
      <c r="J14" s="57"/>
      <c r="K14" s="57"/>
      <c r="L14" s="113"/>
      <c r="M14" s="26"/>
      <c r="O14" s="72"/>
    </row>
    <row r="15" spans="1:18" ht="14.1" customHeight="1" x14ac:dyDescent="0.2">
      <c r="A15" s="8" t="s">
        <v>48</v>
      </c>
      <c r="B15" s="8"/>
      <c r="C15" s="57"/>
      <c r="D15" s="57"/>
      <c r="E15" s="57"/>
      <c r="F15" s="57"/>
      <c r="G15" s="57"/>
      <c r="H15" s="57"/>
      <c r="I15" s="57"/>
      <c r="J15" s="57"/>
      <c r="K15" s="57"/>
      <c r="L15" s="113"/>
      <c r="M15" s="32" t="s">
        <v>49</v>
      </c>
      <c r="O15" s="71"/>
    </row>
    <row r="16" spans="1:18" ht="14.1" customHeight="1" x14ac:dyDescent="0.2">
      <c r="A16" s="8" t="s">
        <v>50</v>
      </c>
      <c r="B16" s="8"/>
      <c r="C16" s="68" t="e">
        <f>C11/C12</f>
        <v>#DIV/0!</v>
      </c>
      <c r="D16" s="68" t="e">
        <f>D11/D12</f>
        <v>#DIV/0!</v>
      </c>
      <c r="E16" s="68" t="e">
        <f>E11/E12</f>
        <v>#DIV/0!</v>
      </c>
      <c r="F16" s="68" t="e">
        <f>F11/F12</f>
        <v>#DIV/0!</v>
      </c>
      <c r="G16" s="68" t="e">
        <f t="shared" ref="G16:K16" si="1">G11/G12</f>
        <v>#DIV/0!</v>
      </c>
      <c r="H16" s="68" t="e">
        <f t="shared" si="1"/>
        <v>#DIV/0!</v>
      </c>
      <c r="I16" s="68" t="e">
        <f t="shared" si="1"/>
        <v>#DIV/0!</v>
      </c>
      <c r="J16" s="68" t="e">
        <f t="shared" si="1"/>
        <v>#DIV/0!</v>
      </c>
      <c r="K16" s="68" t="e">
        <f t="shared" si="1"/>
        <v>#DIV/0!</v>
      </c>
      <c r="L16" s="116"/>
      <c r="M16" s="8"/>
      <c r="O16" s="71"/>
    </row>
    <row r="17" spans="1:15" ht="14.1" customHeight="1" x14ac:dyDescent="0.2">
      <c r="A17" s="8" t="s">
        <v>51</v>
      </c>
      <c r="B17" s="8"/>
      <c r="C17" s="69" t="e">
        <f>(C16*C14)*(C15/365)</f>
        <v>#DIV/0!</v>
      </c>
      <c r="D17" s="69" t="e">
        <f t="shared" ref="D17:F17" si="2">(D16*D14)*(D15/365)</f>
        <v>#DIV/0!</v>
      </c>
      <c r="E17" s="69" t="e">
        <f t="shared" si="2"/>
        <v>#DIV/0!</v>
      </c>
      <c r="F17" s="69" t="e">
        <f t="shared" si="2"/>
        <v>#DIV/0!</v>
      </c>
      <c r="G17" s="69" t="e">
        <f t="shared" ref="G17" si="3">(G16*G14)*(G15/365)</f>
        <v>#DIV/0!</v>
      </c>
      <c r="H17" s="69" t="e">
        <f t="shared" ref="H17" si="4">(H16*H14)*(H15/365)</f>
        <v>#DIV/0!</v>
      </c>
      <c r="I17" s="69" t="e">
        <f t="shared" ref="I17" si="5">(I16*I14)*(I15/365)</f>
        <v>#DIV/0!</v>
      </c>
      <c r="J17" s="69" t="e">
        <f t="shared" ref="J17" si="6">(J16*J14)*(J15/365)</f>
        <v>#DIV/0!</v>
      </c>
      <c r="K17" s="69" t="e">
        <f t="shared" ref="K17" si="7">(K16*K14)*(K15/365)</f>
        <v>#DIV/0!</v>
      </c>
      <c r="L17" s="117"/>
      <c r="M17" s="41"/>
      <c r="O17" s="71"/>
    </row>
    <row r="18" spans="1:15" ht="14.1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O18" s="71"/>
    </row>
    <row r="19" spans="1:15" ht="14.1" customHeight="1" x14ac:dyDescent="0.2">
      <c r="A19" s="8" t="s">
        <v>110</v>
      </c>
      <c r="B19" s="59" t="s">
        <v>111</v>
      </c>
      <c r="C19" s="66"/>
      <c r="D19" s="66"/>
      <c r="E19" s="66"/>
      <c r="F19" s="66"/>
      <c r="G19" s="66"/>
      <c r="H19" s="66"/>
      <c r="I19" s="66"/>
      <c r="J19" s="66"/>
      <c r="K19" s="66"/>
      <c r="L19" s="118"/>
      <c r="M19" s="8"/>
      <c r="O19" s="71"/>
    </row>
    <row r="20" spans="1:15" ht="14.1" customHeight="1" x14ac:dyDescent="0.2">
      <c r="A20" s="8" t="s">
        <v>150</v>
      </c>
      <c r="B20" s="59" t="s">
        <v>111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10"/>
      <c r="M20" s="8"/>
      <c r="O20" s="71"/>
    </row>
    <row r="21" spans="1:15" ht="14.1" customHeight="1" x14ac:dyDescent="0.2">
      <c r="A21" s="8" t="s">
        <v>151</v>
      </c>
      <c r="B21" s="59" t="s">
        <v>111</v>
      </c>
      <c r="C21" s="93"/>
      <c r="D21" s="93"/>
      <c r="E21" s="93"/>
      <c r="F21" s="93"/>
      <c r="G21" s="93"/>
      <c r="H21" s="93"/>
      <c r="I21" s="93"/>
      <c r="J21" s="93"/>
      <c r="K21" s="93"/>
      <c r="L21" s="119"/>
      <c r="M21" s="8"/>
      <c r="O21" s="71"/>
    </row>
    <row r="22" spans="1:15" ht="14.1" customHeight="1" x14ac:dyDescent="0.2">
      <c r="A22" s="15" t="str">
        <f>IF(B21="yes","  --  Enter miles on this line --"," ")</f>
        <v xml:space="preserve"> </v>
      </c>
      <c r="B22" s="8"/>
      <c r="C22" s="56"/>
      <c r="D22" s="56"/>
      <c r="E22" s="56"/>
      <c r="F22" s="56"/>
      <c r="G22" s="56"/>
      <c r="H22" s="56"/>
      <c r="I22" s="56"/>
      <c r="J22" s="56"/>
      <c r="K22" s="56"/>
      <c r="L22" s="112"/>
      <c r="M22" s="8"/>
      <c r="O22" s="71"/>
    </row>
    <row r="23" spans="1:15" ht="14.1" customHeight="1" thickBot="1" x14ac:dyDescent="0.25">
      <c r="A23" s="82" t="s">
        <v>152</v>
      </c>
      <c r="B23" s="82"/>
      <c r="C23" s="94">
        <f>SUM(C20:C21)</f>
        <v>0</v>
      </c>
      <c r="D23" s="94">
        <f t="shared" ref="D23:F23" si="8">SUM(D20:D21)</f>
        <v>0</v>
      </c>
      <c r="E23" s="94">
        <f>SUM(E20:E21)</f>
        <v>0</v>
      </c>
      <c r="F23" s="94">
        <f t="shared" si="8"/>
        <v>0</v>
      </c>
      <c r="G23" s="94">
        <f t="shared" ref="G23" si="9">SUM(G20:G21)</f>
        <v>0</v>
      </c>
      <c r="H23" s="94">
        <f t="shared" ref="H23" si="10">SUM(H20:H21)</f>
        <v>0</v>
      </c>
      <c r="I23" s="94">
        <f t="shared" ref="I23" si="11">SUM(I20:I21)</f>
        <v>0</v>
      </c>
      <c r="J23" s="94">
        <f t="shared" ref="J23" si="12">SUM(J20:J21)</f>
        <v>0</v>
      </c>
      <c r="K23" s="94">
        <f t="shared" ref="K23" si="13">SUM(K20:K21)</f>
        <v>0</v>
      </c>
      <c r="L23" s="119"/>
      <c r="M23" s="41">
        <f>SUM(C23:F23)</f>
        <v>0</v>
      </c>
      <c r="O23" s="73"/>
    </row>
    <row r="24" spans="1:15" ht="14.1" customHeight="1" thickTop="1" x14ac:dyDescent="0.35">
      <c r="A24" s="8"/>
      <c r="B24" s="8"/>
      <c r="C24" s="40"/>
      <c r="D24" s="40"/>
      <c r="E24" s="40"/>
      <c r="F24" s="40"/>
      <c r="G24" s="41"/>
      <c r="H24" s="41"/>
      <c r="I24" s="41"/>
      <c r="J24" s="41"/>
      <c r="K24" s="41"/>
      <c r="L24" s="42"/>
      <c r="M24" s="73"/>
    </row>
    <row r="25" spans="1:15" ht="14.1" customHeight="1" x14ac:dyDescent="0.35">
      <c r="A25" s="75" t="s">
        <v>72</v>
      </c>
      <c r="B25" s="75"/>
      <c r="C25" s="76"/>
      <c r="D25" s="76"/>
      <c r="E25" s="76"/>
      <c r="F25" s="76"/>
      <c r="G25" s="75"/>
      <c r="H25" s="75"/>
      <c r="I25" s="75"/>
      <c r="J25" s="75"/>
      <c r="K25" s="75"/>
      <c r="L25" s="75"/>
      <c r="M25" s="77"/>
    </row>
    <row r="26" spans="1:15" ht="14.1" customHeight="1" x14ac:dyDescent="0.2">
      <c r="A26" s="75" t="s">
        <v>73</v>
      </c>
      <c r="B26" s="75"/>
      <c r="C26" s="95">
        <f>C23/0.9235</f>
        <v>0</v>
      </c>
      <c r="D26" s="95">
        <f>D23/0.9235</f>
        <v>0</v>
      </c>
      <c r="E26" s="95">
        <f>E23/0.9235</f>
        <v>0</v>
      </c>
      <c r="F26" s="95">
        <f>F23/0.9235</f>
        <v>0</v>
      </c>
      <c r="G26" s="96">
        <f>SUM(C26:F26)</f>
        <v>0</v>
      </c>
      <c r="H26" s="107"/>
      <c r="I26" s="107"/>
      <c r="J26" s="107"/>
      <c r="K26" s="107"/>
      <c r="L26" s="120"/>
      <c r="M26" s="78"/>
    </row>
    <row r="27" spans="1:15" ht="14.1" customHeight="1" x14ac:dyDescent="0.2">
      <c r="A27" s="75" t="s">
        <v>75</v>
      </c>
      <c r="B27" s="75"/>
      <c r="C27" s="97">
        <f>C26*0.062</f>
        <v>0</v>
      </c>
      <c r="D27" s="97">
        <f>D26*0.062</f>
        <v>0</v>
      </c>
      <c r="E27" s="97">
        <f>E26*0.062</f>
        <v>0</v>
      </c>
      <c r="F27" s="97">
        <f>F26*0.062</f>
        <v>0</v>
      </c>
      <c r="G27" s="97">
        <f>SUM(C27:F27)</f>
        <v>0</v>
      </c>
      <c r="H27" s="108"/>
      <c r="I27" s="108"/>
      <c r="J27" s="108"/>
      <c r="K27" s="108"/>
      <c r="L27" s="75"/>
      <c r="M27" s="79"/>
    </row>
    <row r="28" spans="1:15" ht="14.1" customHeight="1" x14ac:dyDescent="0.2">
      <c r="A28" s="75" t="s">
        <v>76</v>
      </c>
      <c r="B28" s="75"/>
      <c r="C28" s="98">
        <f>C26*0.0145</f>
        <v>0</v>
      </c>
      <c r="D28" s="98">
        <f>D26*0.0145</f>
        <v>0</v>
      </c>
      <c r="E28" s="98">
        <f>E26*0.0145</f>
        <v>0</v>
      </c>
      <c r="F28" s="98">
        <f>F26*0.0145</f>
        <v>0</v>
      </c>
      <c r="G28" s="98">
        <f>SUM(C28:F28)</f>
        <v>0</v>
      </c>
      <c r="H28" s="109"/>
      <c r="I28" s="109"/>
      <c r="J28" s="109"/>
      <c r="K28" s="109"/>
      <c r="L28" s="75"/>
      <c r="M28" s="79"/>
    </row>
    <row r="29" spans="1:15" ht="14.1" customHeight="1" thickBot="1" x14ac:dyDescent="0.25">
      <c r="A29" s="75" t="s">
        <v>52</v>
      </c>
      <c r="B29" s="75"/>
      <c r="C29" s="99">
        <f>+C26-C28-C27</f>
        <v>0</v>
      </c>
      <c r="D29" s="99">
        <f>+D26-D28-D27</f>
        <v>0</v>
      </c>
      <c r="E29" s="99">
        <f>+E26-E28-E27</f>
        <v>0</v>
      </c>
      <c r="F29" s="99">
        <f>+F26-F28-F27</f>
        <v>0</v>
      </c>
      <c r="G29" s="100">
        <f>SUM(C29:F29)</f>
        <v>0</v>
      </c>
      <c r="H29" s="80" t="s">
        <v>113</v>
      </c>
      <c r="I29" s="80"/>
    </row>
    <row r="30" spans="1:15" ht="14.1" customHeight="1" thickTop="1" x14ac:dyDescent="0.2">
      <c r="A30" s="75"/>
      <c r="B30" s="75"/>
      <c r="C30" s="75" t="s">
        <v>36</v>
      </c>
      <c r="D30" s="75"/>
      <c r="E30" s="75"/>
      <c r="F30" s="101"/>
      <c r="G30" s="75"/>
      <c r="H30" s="75"/>
      <c r="I30" s="75"/>
      <c r="J30" s="75"/>
      <c r="K30" s="75"/>
      <c r="L30" s="75"/>
      <c r="M30" s="81"/>
    </row>
    <row r="31" spans="1:15" ht="14.1" customHeight="1" x14ac:dyDescent="0.2">
      <c r="A31" s="133" t="s">
        <v>79</v>
      </c>
      <c r="B31" s="133"/>
      <c r="C31" s="133"/>
      <c r="D31" s="133"/>
      <c r="E31" s="133"/>
      <c r="F31" s="133"/>
      <c r="G31" s="102" t="s">
        <v>74</v>
      </c>
      <c r="H31" s="102"/>
      <c r="I31" s="102"/>
      <c r="J31" s="102"/>
      <c r="K31" s="102"/>
      <c r="L31" s="75"/>
      <c r="M31" s="81"/>
    </row>
    <row r="32" spans="1:15" ht="14.1" customHeight="1" x14ac:dyDescent="0.2">
      <c r="A32" s="133" t="s">
        <v>80</v>
      </c>
      <c r="B32" s="133"/>
      <c r="C32" s="133"/>
      <c r="D32" s="133"/>
      <c r="E32" s="133"/>
      <c r="F32" s="133"/>
      <c r="G32" s="103">
        <f>SUM(G27*2)</f>
        <v>0</v>
      </c>
      <c r="H32" s="75" t="s">
        <v>77</v>
      </c>
      <c r="I32" s="81"/>
    </row>
    <row r="33" spans="1:13" ht="14.1" customHeight="1" x14ac:dyDescent="0.2">
      <c r="A33" s="133" t="s">
        <v>114</v>
      </c>
      <c r="B33" s="133"/>
      <c r="C33" s="133"/>
      <c r="D33" s="133"/>
      <c r="E33" s="133"/>
      <c r="F33" s="133"/>
      <c r="G33" s="103">
        <f>SUM(G28*2)</f>
        <v>0</v>
      </c>
      <c r="H33" s="75" t="s">
        <v>78</v>
      </c>
      <c r="I33" s="81"/>
    </row>
    <row r="34" spans="1:13" ht="14.1" customHeight="1" thickBot="1" x14ac:dyDescent="0.25">
      <c r="A34" s="133" t="s">
        <v>115</v>
      </c>
      <c r="B34" s="133"/>
      <c r="C34" s="133"/>
      <c r="D34" s="133"/>
      <c r="E34" s="133"/>
      <c r="F34" s="133"/>
      <c r="G34" s="104">
        <f>SUM(G32:G33)</f>
        <v>0</v>
      </c>
      <c r="H34" s="75" t="s">
        <v>96</v>
      </c>
      <c r="I34" s="81"/>
    </row>
    <row r="35" spans="1:13" ht="14.1" customHeight="1" thickTop="1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81"/>
    </row>
    <row r="36" spans="1:13" ht="14.1" customHeight="1" x14ac:dyDescent="0.2">
      <c r="M36" s="39"/>
    </row>
    <row r="37" spans="1:13" ht="14.1" customHeight="1" x14ac:dyDescent="0.2"/>
    <row r="38" spans="1:13" ht="14.1" customHeight="1" x14ac:dyDescent="0.2"/>
    <row r="39" spans="1:13" ht="14.1" customHeight="1" x14ac:dyDescent="0.2"/>
  </sheetData>
  <mergeCells count="7">
    <mergeCell ref="A1:M1"/>
    <mergeCell ref="A2:M2"/>
    <mergeCell ref="A34:F34"/>
    <mergeCell ref="A33:F33"/>
    <mergeCell ref="A32:F32"/>
    <mergeCell ref="A31:F31"/>
    <mergeCell ref="A4:M4"/>
  </mergeCells>
  <dataValidations count="2">
    <dataValidation type="list" allowBlank="1" showErrorMessage="1" promptTitle="Yes" sqref="B19:B21" xr:uid="{00000000-0002-0000-0200-000000000000}">
      <formula1>"Yes,No"</formula1>
    </dataValidation>
    <dataValidation allowBlank="1" showInputMessage="1" showErrorMessage="1" promptTitle="Yes" sqref="A19" xr:uid="{00000000-0002-0000-0200-000001000000}"/>
  </dataValidations>
  <pageMargins left="0.2" right="0.2" top="0.75" bottom="0.75" header="0.3" footer="0.3"/>
  <pageSetup orientation="landscape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7"/>
  <sheetViews>
    <sheetView workbookViewId="0">
      <selection activeCell="B37" sqref="B37"/>
    </sheetView>
  </sheetViews>
  <sheetFormatPr defaultRowHeight="12.75" x14ac:dyDescent="0.2"/>
  <cols>
    <col min="1" max="1" width="4.140625" customWidth="1"/>
    <col min="2" max="2" width="30.28515625" customWidth="1"/>
  </cols>
  <sheetData>
    <row r="1" spans="1:10" x14ac:dyDescent="0.2">
      <c r="A1" s="132" t="s">
        <v>118</v>
      </c>
      <c r="B1" s="132"/>
      <c r="C1" s="132"/>
      <c r="D1" s="132"/>
    </row>
    <row r="2" spans="1:10" x14ac:dyDescent="0.2">
      <c r="A2" s="3"/>
      <c r="B2" s="3"/>
      <c r="C2" s="3"/>
      <c r="D2" s="3"/>
    </row>
    <row r="3" spans="1:10" ht="14.25" x14ac:dyDescent="0.2">
      <c r="A3" s="134" t="s">
        <v>148</v>
      </c>
      <c r="B3" s="134"/>
      <c r="C3" s="134"/>
      <c r="D3" s="134"/>
      <c r="E3" s="6"/>
      <c r="F3" s="6"/>
      <c r="G3" s="6"/>
      <c r="H3" s="6"/>
      <c r="I3" s="6"/>
      <c r="J3" s="6"/>
    </row>
    <row r="4" spans="1:10" x14ac:dyDescent="0.2">
      <c r="A4" s="36" t="s">
        <v>119</v>
      </c>
      <c r="B4" t="s">
        <v>120</v>
      </c>
      <c r="C4" s="60">
        <v>0</v>
      </c>
    </row>
    <row r="5" spans="1:10" x14ac:dyDescent="0.2">
      <c r="A5" s="36" t="s">
        <v>121</v>
      </c>
      <c r="B5" t="s">
        <v>122</v>
      </c>
      <c r="C5" s="44">
        <f>C4*12</f>
        <v>0</v>
      </c>
      <c r="D5" t="s">
        <v>123</v>
      </c>
    </row>
    <row r="6" spans="1:10" x14ac:dyDescent="0.2">
      <c r="A6" s="36" t="s">
        <v>124</v>
      </c>
      <c r="B6" t="s">
        <v>125</v>
      </c>
      <c r="C6" s="60">
        <v>0</v>
      </c>
    </row>
    <row r="7" spans="1:10" ht="25.5" x14ac:dyDescent="0.2">
      <c r="A7" s="36" t="s">
        <v>126</v>
      </c>
      <c r="B7" s="45" t="s">
        <v>127</v>
      </c>
      <c r="C7" s="60">
        <v>0</v>
      </c>
      <c r="D7" s="26" t="s">
        <v>128</v>
      </c>
    </row>
    <row r="8" spans="1:10" x14ac:dyDescent="0.2">
      <c r="A8" s="36" t="s">
        <v>129</v>
      </c>
      <c r="B8" s="26" t="s">
        <v>130</v>
      </c>
      <c r="C8" s="46">
        <f>C6*C7</f>
        <v>0</v>
      </c>
      <c r="D8" t="s">
        <v>130</v>
      </c>
    </row>
    <row r="9" spans="1:10" x14ac:dyDescent="0.2">
      <c r="A9" s="36" t="s">
        <v>131</v>
      </c>
      <c r="B9" t="s">
        <v>132</v>
      </c>
      <c r="C9" s="46">
        <f>C8/120</f>
        <v>0</v>
      </c>
      <c r="D9" t="s">
        <v>133</v>
      </c>
    </row>
    <row r="10" spans="1:10" x14ac:dyDescent="0.2">
      <c r="A10" s="36" t="s">
        <v>36</v>
      </c>
    </row>
    <row r="11" spans="1:10" ht="15" x14ac:dyDescent="0.25">
      <c r="A11" s="36" t="s">
        <v>134</v>
      </c>
      <c r="B11" s="47" t="s">
        <v>135</v>
      </c>
      <c r="C11" s="46">
        <f>C9</f>
        <v>0</v>
      </c>
      <c r="D11" t="s">
        <v>131</v>
      </c>
    </row>
    <row r="12" spans="1:10" x14ac:dyDescent="0.2">
      <c r="A12" s="36" t="s">
        <v>136</v>
      </c>
      <c r="B12" t="s">
        <v>137</v>
      </c>
      <c r="C12" s="46">
        <f>C11*12</f>
        <v>0</v>
      </c>
      <c r="D12" t="s">
        <v>138</v>
      </c>
    </row>
    <row r="13" spans="1:10" x14ac:dyDescent="0.2">
      <c r="A13" s="36"/>
    </row>
    <row r="14" spans="1:10" x14ac:dyDescent="0.2">
      <c r="A14" s="36" t="s">
        <v>139</v>
      </c>
      <c r="B14" t="s">
        <v>140</v>
      </c>
      <c r="C14" s="46">
        <f>C5+C12</f>
        <v>0</v>
      </c>
    </row>
    <row r="15" spans="1:10" x14ac:dyDescent="0.2">
      <c r="A15" s="36" t="s">
        <v>141</v>
      </c>
      <c r="B15" s="8" t="s">
        <v>142</v>
      </c>
      <c r="C15" s="46">
        <f>C14/12</f>
        <v>0</v>
      </c>
      <c r="D15" t="s">
        <v>143</v>
      </c>
    </row>
    <row r="16" spans="1:10" x14ac:dyDescent="0.2">
      <c r="A16" s="36"/>
      <c r="B16" t="s">
        <v>144</v>
      </c>
      <c r="C16" s="44">
        <f>ROUNDDOWN(C15,0)</f>
        <v>0</v>
      </c>
    </row>
    <row r="17" spans="1:3" x14ac:dyDescent="0.2">
      <c r="A17" s="36"/>
    </row>
    <row r="18" spans="1:3" ht="15" x14ac:dyDescent="0.25">
      <c r="A18" s="36"/>
      <c r="B18" s="47" t="s">
        <v>145</v>
      </c>
      <c r="C18" s="46">
        <f>C16</f>
        <v>0</v>
      </c>
    </row>
    <row r="19" spans="1:3" x14ac:dyDescent="0.2">
      <c r="A19" s="36"/>
    </row>
    <row r="20" spans="1:3" x14ac:dyDescent="0.2">
      <c r="A20" s="36"/>
      <c r="B20" s="48" t="str">
        <f>IF(C18&gt;=50,"You are an ALE","You are NOT an ALE")</f>
        <v>You are NOT an ALE</v>
      </c>
    </row>
    <row r="37" spans="1:1" x14ac:dyDescent="0.2">
      <c r="A37" s="8"/>
    </row>
  </sheetData>
  <mergeCells count="2">
    <mergeCell ref="A1:D1"/>
    <mergeCell ref="A3:D3"/>
  </mergeCells>
  <pageMargins left="0.7" right="0.7" top="0.75" bottom="0.75" header="0.3" footer="0.3"/>
  <pageSetup orientation="portrait" r:id="rId1"/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Reconciliation</vt:lpstr>
      <vt:lpstr>Group Term Life</vt:lpstr>
      <vt:lpstr>Personal Use Auto</vt:lpstr>
      <vt:lpstr>Sheet1</vt:lpstr>
    </vt:vector>
  </TitlesOfParts>
  <Company>HABCo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ddenny</dc:creator>
  <cp:lastModifiedBy>Holly Pett</cp:lastModifiedBy>
  <cp:lastPrinted>2023-12-07T17:30:42Z</cp:lastPrinted>
  <dcterms:created xsi:type="dcterms:W3CDTF">2008-12-19T16:06:46Z</dcterms:created>
  <dcterms:modified xsi:type="dcterms:W3CDTF">2023-12-07T18:06:41Z</dcterms:modified>
</cp:coreProperties>
</file>